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10" windowHeight="8790"/>
  </bookViews>
  <sheets>
    <sheet name="PLANILHA BASE" sheetId="1" r:id="rId1"/>
    <sheet name="PESQUISADORES" sheetId="18" r:id="rId2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1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9"/>
  <c r="P69"/>
  <c r="M66" l="1"/>
  <c r="M67"/>
  <c r="M68"/>
  <c r="L67" l="1"/>
  <c r="N67" s="1"/>
  <c r="Q67"/>
  <c r="R67" s="1"/>
  <c r="L68"/>
  <c r="N68" s="1"/>
  <c r="Q68"/>
  <c r="R68" s="1"/>
  <c r="L46"/>
  <c r="M46"/>
  <c r="Q46"/>
  <c r="R46" s="1"/>
  <c r="L47"/>
  <c r="M47"/>
  <c r="Q47"/>
  <c r="R47" s="1"/>
  <c r="L42"/>
  <c r="M42"/>
  <c r="Q42"/>
  <c r="L43"/>
  <c r="M43"/>
  <c r="N43" s="1"/>
  <c r="Q43"/>
  <c r="R43" s="1"/>
  <c r="L31"/>
  <c r="M31"/>
  <c r="N31" s="1"/>
  <c r="Q31"/>
  <c r="R31" s="1"/>
  <c r="R42" l="1"/>
  <c r="T42"/>
  <c r="T69" s="1"/>
  <c r="Q69"/>
  <c r="N42"/>
  <c r="N46"/>
  <c r="N47"/>
  <c r="L64" l="1"/>
  <c r="H79" l="1"/>
  <c r="G79"/>
  <c r="H78"/>
  <c r="G78"/>
  <c r="H77"/>
  <c r="G77"/>
  <c r="H76"/>
  <c r="G76"/>
  <c r="H75" s="1"/>
  <c r="G75"/>
  <c r="H74"/>
  <c r="G74"/>
  <c r="Q72" l="1"/>
  <c r="Q9" l="1"/>
  <c r="R9" s="1"/>
  <c r="Q10"/>
  <c r="R10" s="1"/>
  <c r="Q11"/>
  <c r="R11" s="1"/>
  <c r="Q12"/>
  <c r="R12" s="1"/>
  <c r="Q13"/>
  <c r="R13" s="1"/>
  <c r="Q14"/>
  <c r="R14" s="1"/>
  <c r="Q15"/>
  <c r="R15" s="1"/>
  <c r="Q16"/>
  <c r="R16" s="1"/>
  <c r="Q17"/>
  <c r="R17" s="1"/>
  <c r="Q18"/>
  <c r="R18" s="1"/>
  <c r="Q19"/>
  <c r="R19" s="1"/>
  <c r="Q20"/>
  <c r="R20" s="1"/>
  <c r="Q21"/>
  <c r="R21" s="1"/>
  <c r="Q22"/>
  <c r="R22" s="1"/>
  <c r="Q23"/>
  <c r="R23" s="1"/>
  <c r="Q24"/>
  <c r="R24" s="1"/>
  <c r="Q25"/>
  <c r="R25" s="1"/>
  <c r="Q26"/>
  <c r="R26" s="1"/>
  <c r="Q27"/>
  <c r="R27" s="1"/>
  <c r="Q28"/>
  <c r="R28" s="1"/>
  <c r="Q29"/>
  <c r="R29" s="1"/>
  <c r="Q30"/>
  <c r="R30" s="1"/>
  <c r="Q32"/>
  <c r="R32" s="1"/>
  <c r="Q33"/>
  <c r="R33" s="1"/>
  <c r="Q34"/>
  <c r="R34" s="1"/>
  <c r="Q35"/>
  <c r="R35" s="1"/>
  <c r="Q36"/>
  <c r="R36" s="1"/>
  <c r="Q37"/>
  <c r="R37" s="1"/>
  <c r="Q38"/>
  <c r="R38" s="1"/>
  <c r="Q39"/>
  <c r="R39" s="1"/>
  <c r="Q40"/>
  <c r="R40" s="1"/>
  <c r="Q41"/>
  <c r="R41" s="1"/>
  <c r="Q44"/>
  <c r="R44" s="1"/>
  <c r="Q45"/>
  <c r="R45" s="1"/>
  <c r="Q48"/>
  <c r="R48" s="1"/>
  <c r="Q49"/>
  <c r="R49" s="1"/>
  <c r="Q50"/>
  <c r="R50" s="1"/>
  <c r="Q51"/>
  <c r="R51" s="1"/>
  <c r="Q52"/>
  <c r="R52" s="1"/>
  <c r="Q53"/>
  <c r="R53" s="1"/>
  <c r="Q54"/>
  <c r="R54" s="1"/>
  <c r="Q55"/>
  <c r="R55" s="1"/>
  <c r="Q56"/>
  <c r="R56" s="1"/>
  <c r="Q57"/>
  <c r="R57" s="1"/>
  <c r="Q58"/>
  <c r="R58" s="1"/>
  <c r="Q59"/>
  <c r="R59" s="1"/>
  <c r="Q60"/>
  <c r="R60" s="1"/>
  <c r="Q61"/>
  <c r="R61" s="1"/>
  <c r="Q62"/>
  <c r="R62" s="1"/>
  <c r="Q63"/>
  <c r="R63" s="1"/>
  <c r="Q64"/>
  <c r="R64" s="1"/>
  <c r="Q65"/>
  <c r="R65" s="1"/>
  <c r="Q66"/>
  <c r="R66" s="1"/>
  <c r="R69" l="1"/>
  <c r="M51"/>
  <c r="L9" l="1"/>
  <c r="M9"/>
  <c r="L10"/>
  <c r="M10"/>
  <c r="L11"/>
  <c r="M11"/>
  <c r="L44"/>
  <c r="M44"/>
  <c r="N44" s="1"/>
  <c r="L45"/>
  <c r="M45"/>
  <c r="N45" s="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N25" s="1"/>
  <c r="L26"/>
  <c r="M26"/>
  <c r="N26" s="1"/>
  <c r="L27"/>
  <c r="M27"/>
  <c r="N27" s="1"/>
  <c r="L28"/>
  <c r="M28"/>
  <c r="N28" s="1"/>
  <c r="L29"/>
  <c r="M29"/>
  <c r="N29" s="1"/>
  <c r="L30"/>
  <c r="M30"/>
  <c r="N30" s="1"/>
  <c r="L32"/>
  <c r="M32"/>
  <c r="N32" s="1"/>
  <c r="L33"/>
  <c r="M33"/>
  <c r="N33" s="1"/>
  <c r="L34"/>
  <c r="M34"/>
  <c r="N34" s="1"/>
  <c r="L35"/>
  <c r="M35"/>
  <c r="N35" s="1"/>
  <c r="L36"/>
  <c r="M36"/>
  <c r="N36" s="1"/>
  <c r="L37"/>
  <c r="M37"/>
  <c r="N37" s="1"/>
  <c r="L38"/>
  <c r="M38"/>
  <c r="N38" s="1"/>
  <c r="L39"/>
  <c r="M39"/>
  <c r="N39" s="1"/>
  <c r="L40"/>
  <c r="M40"/>
  <c r="N40" s="1"/>
  <c r="L41"/>
  <c r="M41"/>
  <c r="N41" s="1"/>
  <c r="L48"/>
  <c r="M48"/>
  <c r="L49"/>
  <c r="M49"/>
  <c r="L50"/>
  <c r="M50"/>
  <c r="L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M64"/>
  <c r="N64" s="1"/>
  <c r="L65"/>
  <c r="M65"/>
  <c r="N65" s="1"/>
  <c r="L66"/>
  <c r="N66" s="1"/>
  <c r="N22" l="1"/>
  <c r="L69"/>
  <c r="M69"/>
  <c r="N56" l="1"/>
  <c r="N57" l="1"/>
  <c r="N55"/>
  <c r="N58"/>
  <c r="N62"/>
  <c r="N9"/>
  <c r="N10"/>
  <c r="N20"/>
  <c r="N24"/>
  <c r="N60"/>
  <c r="N69"/>
  <c r="N15"/>
  <c r="N19"/>
  <c r="N21"/>
  <c r="N53"/>
  <c r="N59"/>
  <c r="N63"/>
  <c r="N12"/>
  <c r="N16"/>
  <c r="N48"/>
  <c r="N50"/>
  <c r="N54"/>
  <c r="N11"/>
  <c r="N14"/>
  <c r="N23"/>
  <c r="N52"/>
  <c r="N61"/>
  <c r="N13"/>
  <c r="N18"/>
  <c r="N49"/>
  <c r="N51"/>
  <c r="N17"/>
</calcChain>
</file>

<file path=xl/sharedStrings.xml><?xml version="1.0" encoding="utf-8"?>
<sst xmlns="http://schemas.openxmlformats.org/spreadsheetml/2006/main" count="247" uniqueCount="158">
  <si>
    <t xml:space="preserve">Produto </t>
  </si>
  <si>
    <t>Especificação</t>
  </si>
  <si>
    <t xml:space="preserve">Achocolatado </t>
  </si>
  <si>
    <t>Nescau</t>
  </si>
  <si>
    <t>400g</t>
  </si>
  <si>
    <t>Toddy</t>
  </si>
  <si>
    <t xml:space="preserve">400g </t>
  </si>
  <si>
    <t xml:space="preserve">Açucar Cristal </t>
  </si>
  <si>
    <t>menor preço</t>
  </si>
  <si>
    <t xml:space="preserve">5Kg </t>
  </si>
  <si>
    <t xml:space="preserve">Água Sanitaria </t>
  </si>
  <si>
    <t>Q. Boa</t>
  </si>
  <si>
    <t xml:space="preserve">1L </t>
  </si>
  <si>
    <t>1L</t>
  </si>
  <si>
    <t>Amaciante</t>
  </si>
  <si>
    <t>Confort</t>
  </si>
  <si>
    <t>Alpes</t>
  </si>
  <si>
    <t>Angolinhas</t>
  </si>
  <si>
    <t>Zaeli</t>
  </si>
  <si>
    <t>Prato Pino</t>
  </si>
  <si>
    <t xml:space="preserve">Biscoito Água/Sal ou Cream Cracker </t>
  </si>
  <si>
    <t>Marilan</t>
  </si>
  <si>
    <t>Biscoito Maizena</t>
  </si>
  <si>
    <t>Café Torrado e Moido</t>
  </si>
  <si>
    <t>Damasco</t>
  </si>
  <si>
    <t>500g</t>
  </si>
  <si>
    <t>Jandaia</t>
  </si>
  <si>
    <t>3 corações</t>
  </si>
  <si>
    <t xml:space="preserve">Creme Dental </t>
  </si>
  <si>
    <t xml:space="preserve">90g </t>
  </si>
  <si>
    <t>Desinfetante</t>
  </si>
  <si>
    <t xml:space="preserve">500ml </t>
  </si>
  <si>
    <t>Detergente Liquido</t>
  </si>
  <si>
    <t>Ypê</t>
  </si>
  <si>
    <t>Ervilha em Lata</t>
  </si>
  <si>
    <t xml:space="preserve">Quero </t>
  </si>
  <si>
    <t>Elefante</t>
  </si>
  <si>
    <t xml:space="preserve">Pinduca </t>
  </si>
  <si>
    <t xml:space="preserve">1Kg </t>
  </si>
  <si>
    <t xml:space="preserve">Farinha de Trigo </t>
  </si>
  <si>
    <t xml:space="preserve">Arapongas </t>
  </si>
  <si>
    <t>Feijão Carioca Tipo 1</t>
  </si>
  <si>
    <t>Martinelli</t>
  </si>
  <si>
    <t xml:space="preserve">Frango  </t>
  </si>
  <si>
    <t>Resfriado</t>
  </si>
  <si>
    <t xml:space="preserve">Lã de Aço Bombril </t>
  </si>
  <si>
    <t xml:space="preserve">Bombril </t>
  </si>
  <si>
    <t>Pacote</t>
  </si>
  <si>
    <t>Leite L.Vida Integral</t>
  </si>
  <si>
    <t>Lider</t>
  </si>
  <si>
    <t xml:space="preserve">Limpador Multiuso </t>
  </si>
  <si>
    <t>Veja (Azul)</t>
  </si>
  <si>
    <t>Alpes (Azul)</t>
  </si>
  <si>
    <t>Macarrão Sêmola Espaguetti</t>
  </si>
  <si>
    <t>Macarrão Sêmola</t>
  </si>
  <si>
    <t>Floriani</t>
  </si>
  <si>
    <t xml:space="preserve">500g </t>
  </si>
  <si>
    <t>Milho Verde Lata</t>
  </si>
  <si>
    <t>Quero</t>
  </si>
  <si>
    <t xml:space="preserve">Óleo de Soja - pet </t>
  </si>
  <si>
    <t xml:space="preserve">Liza </t>
  </si>
  <si>
    <t xml:space="preserve">900ml </t>
  </si>
  <si>
    <t>Papel Higiênico Folha Dupla</t>
  </si>
  <si>
    <t>Neve</t>
  </si>
  <si>
    <t>30m c/4</t>
  </si>
  <si>
    <t>Milli</t>
  </si>
  <si>
    <t xml:space="preserve">Sabão em Pedra  </t>
  </si>
  <si>
    <t xml:space="preserve">1 Kg </t>
  </si>
  <si>
    <t xml:space="preserve">Sabão em Pó  </t>
  </si>
  <si>
    <t>Omo</t>
  </si>
  <si>
    <t>800 gr</t>
  </si>
  <si>
    <t xml:space="preserve">Sabonete  </t>
  </si>
  <si>
    <t>Lux Sauve</t>
  </si>
  <si>
    <t xml:space="preserve">Sal Refinado </t>
  </si>
  <si>
    <t xml:space="preserve">Sardinha em Òleo  </t>
  </si>
  <si>
    <t>Coqueiro</t>
  </si>
  <si>
    <t>125g</t>
  </si>
  <si>
    <t>Tempero Completo</t>
  </si>
  <si>
    <t xml:space="preserve">Sabor Ami </t>
  </si>
  <si>
    <t>300g</t>
  </si>
  <si>
    <t xml:space="preserve">Pão </t>
  </si>
  <si>
    <t xml:space="preserve">Francês </t>
  </si>
  <si>
    <t xml:space="preserve">Kg </t>
  </si>
  <si>
    <t xml:space="preserve">Carne Bovina </t>
  </si>
  <si>
    <t xml:space="preserve">Coxão Mole </t>
  </si>
  <si>
    <t>Branco Médio</t>
  </si>
  <si>
    <t xml:space="preserve">1,8L </t>
  </si>
  <si>
    <t>170g</t>
  </si>
  <si>
    <t>310g</t>
  </si>
  <si>
    <t xml:space="preserve">85g </t>
  </si>
  <si>
    <t>M0LICENTER</t>
  </si>
  <si>
    <t>R$</t>
  </si>
  <si>
    <t>ALVORADA</t>
  </si>
  <si>
    <t>UNIVERSIDADE ESTADUAL DO ESTADO DO PARANÁ - UNESPAR</t>
  </si>
  <si>
    <r>
      <t xml:space="preserve">CAMPUS  </t>
    </r>
    <r>
      <rPr>
        <b/>
        <sz val="12"/>
        <rFont val="Calibri"/>
        <family val="2"/>
      </rPr>
      <t>DE  APUCARANA</t>
    </r>
  </si>
  <si>
    <t>Avenida Minas Gerais, 5021 CEP 86.813 - 250 – Apucarana/Paraná</t>
  </si>
  <si>
    <t>CIDADE CANÇÃO</t>
  </si>
  <si>
    <t>CONDOR</t>
  </si>
  <si>
    <t>ECONÔMICO</t>
  </si>
  <si>
    <t>PESQUISA DE PREÇOS                                                                                             ITENS DA CESTA BÁSICA</t>
  </si>
  <si>
    <t>LOJAS DE SUPERMERCADOS PESQUISADAS</t>
  </si>
  <si>
    <t>UNIDADE DE MEDIDA</t>
  </si>
  <si>
    <t>Pinho Sol</t>
  </si>
  <si>
    <t>QUANTIDADE DE ITENS COM MENORES PREÇOS</t>
  </si>
  <si>
    <t>QUANTIDADE DE ITENS COM MAIORES PREÇOS</t>
  </si>
  <si>
    <t>LOJAS PESQUISADAS</t>
  </si>
  <si>
    <t>QUANTIDADE DE ITENS COM</t>
  </si>
  <si>
    <t>MENOR PREÇO</t>
  </si>
  <si>
    <t>MAIOR PREÇO</t>
  </si>
  <si>
    <t>MUFFATO</t>
  </si>
  <si>
    <t>MOLICENTER</t>
  </si>
  <si>
    <t>PREÇO MÍNIMO</t>
  </si>
  <si>
    <t>PREÇO MÁXIMO</t>
  </si>
  <si>
    <t>COORDENADOR DO PROJETO DE PESQUISA</t>
  </si>
  <si>
    <t>PROF. ACIR BACõN (COLEGIADO DO CURSO DE CIÊNCIAS ECONÔMICAS - UNESPAR - CAMPUS APUCARANA)</t>
  </si>
  <si>
    <t>MATEUS CELESTE MARQUES</t>
  </si>
  <si>
    <t>370g</t>
  </si>
  <si>
    <t>TURMA</t>
  </si>
  <si>
    <t>GUILHERME AUGUSTO BORGES QUESSADA RIBEIRO</t>
  </si>
  <si>
    <t>Água Sanitaria.</t>
  </si>
  <si>
    <t>M      E      R       C      E      A      R      I      A</t>
  </si>
  <si>
    <t>CURSO</t>
  </si>
  <si>
    <t>PESQUISADORES EXTENSIONISTAS</t>
  </si>
  <si>
    <t>ECONÒMICO</t>
  </si>
  <si>
    <t>900gr</t>
  </si>
  <si>
    <t xml:space="preserve">EQUIPE DOS PESQUISADORES VOLUNTÁRIOS EXTENSIONISTAS DO </t>
  </si>
  <si>
    <t>CURSO DE GRADUAÇÃO EM ADMINISTRAÇÃO DE EMPRESAS  DA UNESPAR  CAMPUS APUCARANA</t>
  </si>
  <si>
    <t xml:space="preserve">L I M P E Z A    E   H I G I E N E </t>
  </si>
  <si>
    <t>O U T R O S</t>
  </si>
  <si>
    <t>PREÇO MÉDIO</t>
  </si>
  <si>
    <t>AMIGÃO</t>
  </si>
  <si>
    <t xml:space="preserve">VARIAÇÃO   </t>
  </si>
  <si>
    <t>%</t>
  </si>
  <si>
    <t>Arroz Agulinha Tipo 1 / Extra</t>
  </si>
  <si>
    <t>Extrato de Tomate pote</t>
  </si>
  <si>
    <t>Farinha de Milho Biju</t>
  </si>
  <si>
    <t>Farinha de Mandioca Torrada</t>
  </si>
  <si>
    <t>Feijão Preto</t>
  </si>
  <si>
    <t xml:space="preserve">Fubá Mimoso </t>
  </si>
  <si>
    <t>Close-Up</t>
  </si>
  <si>
    <t xml:space="preserve">Sorriso </t>
  </si>
  <si>
    <t>Ovos de Galinha</t>
  </si>
  <si>
    <t>duzia</t>
  </si>
  <si>
    <t>Vinagre de Alcool</t>
  </si>
  <si>
    <t>Castelo</t>
  </si>
  <si>
    <t>750ml</t>
  </si>
  <si>
    <t>Tomate</t>
  </si>
  <si>
    <t>Saladete</t>
  </si>
  <si>
    <t>Alface</t>
  </si>
  <si>
    <t>Crespa</t>
  </si>
  <si>
    <t xml:space="preserve">Unidade </t>
  </si>
  <si>
    <t>EM 18/05/2024</t>
  </si>
  <si>
    <t>MARIA ELISA NUNES VIEIRA BARBOZA</t>
  </si>
  <si>
    <t>KAUANY RIBEIRO FELIX</t>
  </si>
  <si>
    <t>PESQUISA ITENS DA CESTA BÁSICA         REF.  MAIO 2024</t>
  </si>
  <si>
    <t>GRADUAÇÃO EM ADMINISTRAÇÃO EMPRESAS</t>
  </si>
  <si>
    <t>1º ANO NOTURNO</t>
  </si>
  <si>
    <t>4º ANO NOTURNO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</si>
</sst>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"/>
    <numFmt numFmtId="165" formatCode="0.0"/>
    <numFmt numFmtId="166" formatCode="&quot;R$&quot;\ #,##0.00"/>
    <numFmt numFmtId="167" formatCode="&quot;R$&quot;#,##0.00;[Red]\-&quot;R$&quot;#,##0.0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b/>
      <sz val="2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name val="Calibri"/>
      <family val="2"/>
    </font>
    <font>
      <sz val="11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22D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505050"/>
      </right>
      <top style="medium">
        <color rgb="FF505050"/>
      </top>
      <bottom style="thin">
        <color rgb="FF000000"/>
      </bottom>
      <diagonal/>
    </border>
    <border>
      <left style="thin">
        <color rgb="FF000000"/>
      </left>
      <right style="medium">
        <color rgb="FF50505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505050"/>
      </right>
      <top style="thin">
        <color rgb="FF000000"/>
      </top>
      <bottom/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medium">
        <color rgb="FF505050"/>
      </right>
      <top/>
      <bottom style="thin">
        <color rgb="FF00000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29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4" fillId="0" borderId="0" xfId="0" applyFo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9" borderId="25" xfId="0" applyNumberFormat="1" applyFont="1" applyFill="1" applyBorder="1" applyAlignment="1">
      <alignment horizontal="center"/>
    </xf>
    <xf numFmtId="166" fontId="0" fillId="0" borderId="0" xfId="0" applyNumberFormat="1" applyFont="1"/>
    <xf numFmtId="166" fontId="0" fillId="0" borderId="0" xfId="0" applyNumberFormat="1" applyFill="1"/>
    <xf numFmtId="0" fontId="9" fillId="9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9" fillId="9" borderId="3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9" fillId="9" borderId="7" xfId="0" applyNumberFormat="1" applyFont="1" applyFill="1" applyBorder="1" applyAlignment="1">
      <alignment horizontal="center" vertical="center"/>
    </xf>
    <xf numFmtId="0" fontId="23" fillId="16" borderId="10" xfId="0" applyNumberFormat="1" applyFont="1" applyFill="1" applyBorder="1" applyAlignment="1">
      <alignment horizontal="center"/>
    </xf>
    <xf numFmtId="0" fontId="23" fillId="16" borderId="15" xfId="0" applyNumberFormat="1" applyFont="1" applyFill="1" applyBorder="1" applyAlignment="1">
      <alignment horizontal="center"/>
    </xf>
    <xf numFmtId="0" fontId="23" fillId="16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NumberFormat="1" applyFont="1"/>
    <xf numFmtId="2" fontId="0" fillId="0" borderId="0" xfId="0" applyNumberFormat="1"/>
    <xf numFmtId="44" fontId="0" fillId="0" borderId="0" xfId="3" applyFont="1"/>
    <xf numFmtId="0" fontId="9" fillId="9" borderId="33" xfId="0" applyNumberFormat="1" applyFont="1" applyFill="1" applyBorder="1" applyAlignment="1">
      <alignment horizontal="center"/>
    </xf>
    <xf numFmtId="165" fontId="26" fillId="0" borderId="0" xfId="0" applyNumberFormat="1" applyFont="1"/>
    <xf numFmtId="166" fontId="26" fillId="0" borderId="1" xfId="0" applyNumberFormat="1" applyFont="1" applyFill="1" applyBorder="1"/>
    <xf numFmtId="0" fontId="26" fillId="0" borderId="0" xfId="0" applyFont="1"/>
    <xf numFmtId="0" fontId="0" fillId="0" borderId="0" xfId="0" applyAlignment="1">
      <alignment horizontal="center"/>
    </xf>
    <xf numFmtId="44" fontId="27" fillId="0" borderId="4" xfId="3" applyFont="1" applyFill="1" applyBorder="1" applyAlignment="1">
      <alignment horizontal="center"/>
    </xf>
    <xf numFmtId="44" fontId="27" fillId="0" borderId="1" xfId="3" applyFont="1" applyFill="1" applyBorder="1" applyAlignment="1">
      <alignment horizontal="center"/>
    </xf>
    <xf numFmtId="44" fontId="0" fillId="0" borderId="0" xfId="3" applyFont="1" applyFill="1"/>
    <xf numFmtId="44" fontId="0" fillId="0" borderId="2" xfId="3" applyFont="1" applyFill="1" applyBorder="1"/>
    <xf numFmtId="44" fontId="27" fillId="0" borderId="27" xfId="3" applyFont="1" applyFill="1" applyBorder="1" applyAlignment="1">
      <alignment horizontal="center"/>
    </xf>
    <xf numFmtId="44" fontId="27" fillId="0" borderId="8" xfId="3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center"/>
    </xf>
    <xf numFmtId="44" fontId="0" fillId="0" borderId="0" xfId="3" applyFont="1" applyFill="1" applyAlignment="1">
      <alignment horizontal="center"/>
    </xf>
    <xf numFmtId="44" fontId="0" fillId="0" borderId="0" xfId="3" applyFont="1" applyFill="1" applyBorder="1" applyAlignment="1">
      <alignment horizontal="center"/>
    </xf>
    <xf numFmtId="0" fontId="23" fillId="16" borderId="10" xfId="3" applyNumberFormat="1" applyFont="1" applyFill="1" applyBorder="1" applyAlignment="1">
      <alignment horizontal="center"/>
    </xf>
    <xf numFmtId="44" fontId="3" fillId="0" borderId="23" xfId="3" applyFont="1" applyFill="1" applyBorder="1" applyAlignment="1">
      <alignment horizontal="center"/>
    </xf>
    <xf numFmtId="0" fontId="23" fillId="16" borderId="18" xfId="3" applyNumberFormat="1" applyFont="1" applyFill="1" applyBorder="1" applyAlignment="1">
      <alignment horizontal="center"/>
    </xf>
    <xf numFmtId="0" fontId="24" fillId="16" borderId="1" xfId="0" applyNumberFormat="1" applyFont="1" applyFill="1" applyBorder="1" applyAlignment="1">
      <alignment horizontal="center"/>
    </xf>
    <xf numFmtId="1" fontId="24" fillId="16" borderId="1" xfId="0" applyNumberFormat="1" applyFont="1" applyFill="1" applyBorder="1" applyAlignment="1">
      <alignment horizontal="center"/>
    </xf>
    <xf numFmtId="44" fontId="27" fillId="0" borderId="3" xfId="3" applyFont="1" applyFill="1" applyBorder="1" applyAlignment="1">
      <alignment horizontal="center"/>
    </xf>
    <xf numFmtId="0" fontId="9" fillId="9" borderId="37" xfId="3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/>
    </xf>
    <xf numFmtId="165" fontId="27" fillId="0" borderId="3" xfId="0" applyNumberFormat="1" applyFont="1" applyFill="1" applyBorder="1" applyAlignment="1">
      <alignment horizontal="center"/>
    </xf>
    <xf numFmtId="44" fontId="30" fillId="4" borderId="13" xfId="3" applyFont="1" applyFill="1" applyBorder="1" applyAlignment="1">
      <alignment horizontal="center" vertical="center"/>
    </xf>
    <xf numFmtId="166" fontId="18" fillId="4" borderId="15" xfId="0" applyNumberFormat="1" applyFont="1" applyFill="1" applyBorder="1" applyAlignment="1">
      <alignment horizontal="center" vertical="center"/>
    </xf>
    <xf numFmtId="0" fontId="14" fillId="0" borderId="0" xfId="0" applyFont="1" applyAlignment="1"/>
    <xf numFmtId="166" fontId="0" fillId="0" borderId="0" xfId="0" applyNumberFormat="1" applyAlignment="1"/>
    <xf numFmtId="166" fontId="26" fillId="0" borderId="30" xfId="0" applyNumberFormat="1" applyFont="1" applyBorder="1" applyAlignment="1">
      <alignment horizontal="center" vertical="top" wrapText="1"/>
    </xf>
    <xf numFmtId="8" fontId="26" fillId="0" borderId="3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8" fontId="32" fillId="9" borderId="30" xfId="0" applyNumberFormat="1" applyFont="1" applyFill="1" applyBorder="1" applyAlignment="1">
      <alignment horizontal="center" vertical="top" wrapText="1"/>
    </xf>
    <xf numFmtId="8" fontId="27" fillId="0" borderId="30" xfId="0" applyNumberFormat="1" applyFont="1" applyBorder="1" applyAlignment="1">
      <alignment horizontal="center" vertical="top" wrapText="1"/>
    </xf>
    <xf numFmtId="8" fontId="27" fillId="9" borderId="30" xfId="0" applyNumberFormat="1" applyFont="1" applyFill="1" applyBorder="1" applyAlignment="1">
      <alignment horizontal="center" vertical="top" wrapText="1"/>
    </xf>
    <xf numFmtId="166" fontId="27" fillId="0" borderId="30" xfId="0" applyNumberFormat="1" applyFont="1" applyBorder="1" applyAlignment="1">
      <alignment horizontal="center" vertical="top" wrapText="1"/>
    </xf>
    <xf numFmtId="8" fontId="27" fillId="0" borderId="49" xfId="0" applyNumberFormat="1" applyFont="1" applyBorder="1" applyAlignment="1">
      <alignment horizontal="center" vertical="top" wrapText="1"/>
    </xf>
    <xf numFmtId="8" fontId="27" fillId="0" borderId="31" xfId="0" applyNumberFormat="1" applyFont="1" applyBorder="1" applyAlignment="1">
      <alignment horizontal="center" vertical="top" wrapText="1"/>
    </xf>
    <xf numFmtId="8" fontId="27" fillId="0" borderId="44" xfId="0" applyNumberFormat="1" applyFont="1" applyBorder="1" applyAlignment="1">
      <alignment horizontal="center" vertical="top" wrapText="1"/>
    </xf>
    <xf numFmtId="8" fontId="27" fillId="0" borderId="50" xfId="0" applyNumberFormat="1" applyFont="1" applyBorder="1" applyAlignment="1">
      <alignment horizontal="center" vertical="top" wrapText="1"/>
    </xf>
    <xf numFmtId="8" fontId="27" fillId="0" borderId="51" xfId="0" applyNumberFormat="1" applyFont="1" applyBorder="1" applyAlignment="1">
      <alignment horizontal="center" vertical="top" wrapText="1"/>
    </xf>
    <xf numFmtId="8" fontId="33" fillId="0" borderId="44" xfId="0" applyNumberFormat="1" applyFont="1" applyBorder="1" applyAlignment="1">
      <alignment horizontal="center" vertical="top" wrapText="1"/>
    </xf>
    <xf numFmtId="166" fontId="33" fillId="0" borderId="44" xfId="0" applyNumberFormat="1" applyFont="1" applyBorder="1" applyAlignment="1">
      <alignment horizontal="center" vertical="top" wrapText="1"/>
    </xf>
    <xf numFmtId="166" fontId="27" fillId="0" borderId="51" xfId="0" applyNumberFormat="1" applyFont="1" applyBorder="1" applyAlignment="1">
      <alignment horizontal="center" vertical="top" wrapText="1"/>
    </xf>
    <xf numFmtId="166" fontId="27" fillId="0" borderId="44" xfId="0" applyNumberFormat="1" applyFont="1" applyBorder="1" applyAlignment="1">
      <alignment horizontal="center" vertical="top" wrapText="1"/>
    </xf>
    <xf numFmtId="8" fontId="27" fillId="0" borderId="52" xfId="0" applyNumberFormat="1" applyFont="1" applyBorder="1" applyAlignment="1">
      <alignment horizontal="center" vertical="top" wrapText="1"/>
    </xf>
    <xf numFmtId="167" fontId="26" fillId="0" borderId="53" xfId="0" applyNumberFormat="1" applyFont="1" applyBorder="1" applyAlignment="1">
      <alignment horizontal="center" vertical="center"/>
    </xf>
    <xf numFmtId="8" fontId="27" fillId="0" borderId="54" xfId="0" applyNumberFormat="1" applyFont="1" applyBorder="1" applyAlignment="1">
      <alignment horizontal="center" vertical="top" wrapText="1"/>
    </xf>
    <xf numFmtId="8" fontId="26" fillId="0" borderId="31" xfId="0" applyNumberFormat="1" applyFont="1" applyBorder="1" applyAlignment="1">
      <alignment horizontal="center" vertical="top" wrapText="1"/>
    </xf>
    <xf numFmtId="8" fontId="33" fillId="0" borderId="56" xfId="0" applyNumberFormat="1" applyFont="1" applyBorder="1" applyAlignment="1">
      <alignment horizontal="center" vertical="top" wrapText="1"/>
    </xf>
    <xf numFmtId="8" fontId="27" fillId="0" borderId="55" xfId="0" applyNumberFormat="1" applyFont="1" applyBorder="1" applyAlignment="1">
      <alignment horizontal="center" vertical="top" wrapText="1"/>
    </xf>
    <xf numFmtId="0" fontId="26" fillId="0" borderId="4" xfId="0" applyFont="1" applyBorder="1"/>
    <xf numFmtId="0" fontId="26" fillId="0" borderId="1" xfId="0" applyFont="1" applyBorder="1"/>
    <xf numFmtId="0" fontId="26" fillId="0" borderId="41" xfId="0" applyFont="1" applyBorder="1" applyAlignment="1">
      <alignment horizontal="center"/>
    </xf>
    <xf numFmtId="0" fontId="26" fillId="0" borderId="14" xfId="0" applyFont="1" applyFill="1" applyBorder="1"/>
    <xf numFmtId="0" fontId="26" fillId="0" borderId="16" xfId="0" applyFont="1" applyBorder="1"/>
    <xf numFmtId="0" fontId="26" fillId="0" borderId="22" xfId="0" applyFont="1" applyBorder="1"/>
    <xf numFmtId="0" fontId="26" fillId="0" borderId="24" xfId="0" applyFont="1" applyBorder="1"/>
    <xf numFmtId="0" fontId="26" fillId="0" borderId="25" xfId="0" applyFont="1" applyBorder="1"/>
    <xf numFmtId="0" fontId="26" fillId="0" borderId="42" xfId="0" applyFont="1" applyBorder="1" applyAlignment="1">
      <alignment horizontal="center"/>
    </xf>
    <xf numFmtId="0" fontId="26" fillId="0" borderId="8" xfId="0" applyFont="1" applyBorder="1"/>
    <xf numFmtId="0" fontId="26" fillId="0" borderId="3" xfId="0" applyFont="1" applyBorder="1"/>
    <xf numFmtId="0" fontId="26" fillId="0" borderId="43" xfId="0" applyFont="1" applyBorder="1" applyAlignment="1">
      <alignment horizontal="center"/>
    </xf>
    <xf numFmtId="0" fontId="26" fillId="0" borderId="13" xfId="0" applyFont="1" applyBorder="1"/>
    <xf numFmtId="0" fontId="26" fillId="0" borderId="48" xfId="0" applyFont="1" applyBorder="1" applyAlignment="1">
      <alignment horizontal="center"/>
    </xf>
    <xf numFmtId="8" fontId="27" fillId="9" borderId="51" xfId="0" applyNumberFormat="1" applyFont="1" applyFill="1" applyBorder="1" applyAlignment="1">
      <alignment horizontal="center" vertical="top" wrapText="1"/>
    </xf>
    <xf numFmtId="8" fontId="26" fillId="9" borderId="30" xfId="0" applyNumberFormat="1" applyFont="1" applyFill="1" applyBorder="1" applyAlignment="1">
      <alignment horizontal="center" vertical="top" wrapText="1"/>
    </xf>
    <xf numFmtId="166" fontId="27" fillId="9" borderId="30" xfId="0" applyNumberFormat="1" applyFont="1" applyFill="1" applyBorder="1" applyAlignment="1">
      <alignment horizontal="center" vertical="top" wrapText="1"/>
    </xf>
    <xf numFmtId="8" fontId="27" fillId="9" borderId="44" xfId="0" applyNumberFormat="1" applyFont="1" applyFill="1" applyBorder="1" applyAlignment="1">
      <alignment horizontal="center" vertical="top" wrapText="1"/>
    </xf>
    <xf numFmtId="8" fontId="25" fillId="16" borderId="30" xfId="0" applyNumberFormat="1" applyFont="1" applyFill="1" applyBorder="1" applyAlignment="1">
      <alignment horizontal="center" vertical="top" wrapText="1"/>
    </xf>
    <xf numFmtId="166" fontId="25" fillId="16" borderId="51" xfId="0" applyNumberFormat="1" applyFont="1" applyFill="1" applyBorder="1" applyAlignment="1">
      <alignment horizontal="center" vertical="top" wrapText="1"/>
    </xf>
    <xf numFmtId="8" fontId="25" fillId="16" borderId="44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/>
    <xf numFmtId="0" fontId="3" fillId="0" borderId="1" xfId="0" applyFont="1" applyBorder="1" applyAlignment="1"/>
    <xf numFmtId="0" fontId="3" fillId="0" borderId="45" xfId="0" applyFont="1" applyBorder="1" applyAlignment="1"/>
    <xf numFmtId="0" fontId="3" fillId="0" borderId="46" xfId="0" applyFont="1" applyBorder="1" applyAlignment="1"/>
    <xf numFmtId="8" fontId="25" fillId="0" borderId="44" xfId="0" applyNumberFormat="1" applyFont="1" applyFill="1" applyBorder="1" applyAlignment="1">
      <alignment horizontal="center" vertical="top" wrapText="1"/>
    </xf>
    <xf numFmtId="8" fontId="25" fillId="0" borderId="30" xfId="0" applyNumberFormat="1" applyFont="1" applyFill="1" applyBorder="1" applyAlignment="1">
      <alignment horizontal="center" vertical="top" wrapText="1"/>
    </xf>
    <xf numFmtId="8" fontId="26" fillId="0" borderId="30" xfId="0" applyNumberFormat="1" applyFont="1" applyFill="1" applyBorder="1" applyAlignment="1">
      <alignment horizontal="center" vertical="top" wrapText="1"/>
    </xf>
    <xf numFmtId="165" fontId="27" fillId="21" borderId="1" xfId="0" applyNumberFormat="1" applyFont="1" applyFill="1" applyBorder="1" applyAlignment="1">
      <alignment horizontal="center"/>
    </xf>
    <xf numFmtId="165" fontId="27" fillId="21" borderId="3" xfId="0" applyNumberFormat="1" applyFont="1" applyFill="1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21" fillId="14" borderId="6" xfId="0" applyFont="1" applyFill="1" applyBorder="1" applyAlignment="1">
      <alignment horizontal="center" vertical="center" textRotation="90"/>
    </xf>
    <xf numFmtId="0" fontId="21" fillId="14" borderId="7" xfId="0" applyFont="1" applyFill="1" applyBorder="1" applyAlignment="1">
      <alignment horizontal="center" vertical="center" textRotation="90"/>
    </xf>
    <xf numFmtId="0" fontId="22" fillId="14" borderId="5" xfId="0" applyFont="1" applyFill="1" applyBorder="1" applyAlignment="1">
      <alignment horizontal="center" vertical="center" textRotation="90"/>
    </xf>
    <xf numFmtId="0" fontId="22" fillId="14" borderId="6" xfId="0" applyFont="1" applyFill="1" applyBorder="1" applyAlignment="1">
      <alignment horizontal="center" vertical="center" textRotation="90"/>
    </xf>
    <xf numFmtId="0" fontId="22" fillId="14" borderId="7" xfId="0" applyFont="1" applyFill="1" applyBorder="1" applyAlignment="1">
      <alignment horizontal="center" vertical="center" textRotation="90"/>
    </xf>
    <xf numFmtId="0" fontId="18" fillId="6" borderId="5" xfId="0" applyFont="1" applyFill="1" applyBorder="1" applyAlignment="1">
      <alignment horizontal="center" vertical="center" textRotation="90"/>
    </xf>
    <xf numFmtId="0" fontId="18" fillId="6" borderId="6" xfId="0" applyFont="1" applyFill="1" applyBorder="1" applyAlignment="1">
      <alignment horizontal="center" vertical="center" textRotation="90"/>
    </xf>
    <xf numFmtId="0" fontId="18" fillId="6" borderId="7" xfId="0" applyFont="1" applyFill="1" applyBorder="1" applyAlignment="1">
      <alignment horizontal="center" vertical="center" textRotation="90"/>
    </xf>
    <xf numFmtId="0" fontId="8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44" fontId="3" fillId="9" borderId="1" xfId="3" applyFont="1" applyFill="1" applyBorder="1" applyAlignment="1">
      <alignment horizontal="center" vertical="center" wrapText="1"/>
    </xf>
    <xf numFmtId="44" fontId="1" fillId="9" borderId="1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6" fontId="1" fillId="18" borderId="12" xfId="0" applyNumberFormat="1" applyFont="1" applyFill="1" applyBorder="1" applyAlignment="1">
      <alignment horizontal="center" vertical="center"/>
    </xf>
    <xf numFmtId="166" fontId="1" fillId="18" borderId="35" xfId="0" applyNumberFormat="1" applyFont="1" applyFill="1" applyBorder="1" applyAlignment="1">
      <alignment horizontal="center" vertical="center"/>
    </xf>
    <xf numFmtId="166" fontId="3" fillId="5" borderId="2" xfId="0" applyNumberFormat="1" applyFont="1" applyFill="1" applyBorder="1" applyAlignment="1">
      <alignment horizontal="center" vertical="center"/>
    </xf>
    <xf numFmtId="166" fontId="3" fillId="5" borderId="36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6" fontId="1" fillId="7" borderId="12" xfId="0" applyNumberFormat="1" applyFont="1" applyFill="1" applyBorder="1" applyAlignment="1">
      <alignment horizontal="center" vertical="center"/>
    </xf>
    <xf numFmtId="166" fontId="1" fillId="7" borderId="35" xfId="0" applyNumberFormat="1" applyFont="1" applyFill="1" applyBorder="1" applyAlignment="1">
      <alignment horizontal="center" vertical="center"/>
    </xf>
    <xf numFmtId="166" fontId="1" fillId="8" borderId="5" xfId="0" applyNumberFormat="1" applyFont="1" applyFill="1" applyBorder="1" applyAlignment="1">
      <alignment horizontal="center" vertical="center" wrapText="1"/>
    </xf>
    <xf numFmtId="166" fontId="1" fillId="8" borderId="7" xfId="0" applyNumberFormat="1" applyFont="1" applyFill="1" applyBorder="1" applyAlignment="1">
      <alignment horizontal="center" vertical="center" wrapText="1"/>
    </xf>
    <xf numFmtId="44" fontId="1" fillId="6" borderId="12" xfId="3" applyFont="1" applyFill="1" applyBorder="1" applyAlignment="1">
      <alignment horizontal="center" vertical="center" wrapText="1"/>
    </xf>
    <xf numFmtId="44" fontId="1" fillId="6" borderId="35" xfId="3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4" fontId="3" fillId="20" borderId="13" xfId="0" applyNumberFormat="1" applyFont="1" applyFill="1" applyBorder="1" applyAlignment="1">
      <alignment horizontal="center" vertical="center" wrapText="1"/>
    </xf>
    <xf numFmtId="4" fontId="3" fillId="20" borderId="14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44" fontId="13" fillId="9" borderId="6" xfId="3" applyFont="1" applyFill="1" applyBorder="1" applyAlignment="1">
      <alignment horizontal="center" vertical="center"/>
    </xf>
    <xf numFmtId="44" fontId="13" fillId="9" borderId="7" xfId="3" applyFont="1" applyFill="1" applyBorder="1" applyAlignment="1">
      <alignment horizontal="center" vertical="center"/>
    </xf>
    <xf numFmtId="44" fontId="25" fillId="16" borderId="5" xfId="3" applyFont="1" applyFill="1" applyBorder="1" applyAlignment="1">
      <alignment horizontal="center" vertical="center"/>
    </xf>
    <xf numFmtId="44" fontId="25" fillId="16" borderId="7" xfId="3" applyFont="1" applyFill="1" applyBorder="1" applyAlignment="1">
      <alignment horizontal="center" vertical="center"/>
    </xf>
    <xf numFmtId="10" fontId="28" fillId="19" borderId="6" xfId="2" applyNumberFormat="1" applyFont="1" applyFill="1" applyBorder="1" applyAlignment="1">
      <alignment horizontal="center" vertical="center"/>
    </xf>
    <xf numFmtId="10" fontId="28" fillId="19" borderId="7" xfId="2" applyNumberFormat="1" applyFont="1" applyFill="1" applyBorder="1" applyAlignment="1">
      <alignment horizontal="center" vertical="center"/>
    </xf>
    <xf numFmtId="164" fontId="3" fillId="15" borderId="34" xfId="0" applyNumberFormat="1" applyFont="1" applyFill="1" applyBorder="1" applyAlignment="1">
      <alignment horizontal="center"/>
    </xf>
    <xf numFmtId="164" fontId="3" fillId="15" borderId="38" xfId="0" applyNumberFormat="1" applyFont="1" applyFill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164" fontId="12" fillId="6" borderId="22" xfId="0" applyNumberFormat="1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/>
    </xf>
    <xf numFmtId="164" fontId="12" fillId="8" borderId="22" xfId="0" applyNumberFormat="1" applyFont="1" applyFill="1" applyBorder="1" applyAlignment="1">
      <alignment horizontal="center"/>
    </xf>
    <xf numFmtId="164" fontId="12" fillId="8" borderId="1" xfId="0" applyNumberFormat="1" applyFont="1" applyFill="1" applyBorder="1" applyAlignment="1">
      <alignment horizontal="center"/>
    </xf>
    <xf numFmtId="164" fontId="12" fillId="3" borderId="22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0" fontId="26" fillId="9" borderId="17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/>
    </xf>
    <xf numFmtId="0" fontId="26" fillId="9" borderId="40" xfId="0" applyFont="1" applyFill="1" applyBorder="1" applyAlignment="1">
      <alignment horizontal="center"/>
    </xf>
    <xf numFmtId="0" fontId="20" fillId="16" borderId="17" xfId="0" applyFont="1" applyFill="1" applyBorder="1" applyAlignment="1">
      <alignment horizontal="center"/>
    </xf>
    <xf numFmtId="0" fontId="20" fillId="16" borderId="18" xfId="0" applyFont="1" applyFill="1" applyBorder="1" applyAlignment="1">
      <alignment horizontal="center"/>
    </xf>
    <xf numFmtId="0" fontId="20" fillId="16" borderId="40" xfId="0" applyFont="1" applyFill="1" applyBorder="1" applyAlignment="1">
      <alignment horizontal="center"/>
    </xf>
    <xf numFmtId="44" fontId="9" fillId="8" borderId="0" xfId="3" applyFont="1" applyFill="1" applyBorder="1" applyAlignment="1">
      <alignment horizontal="center" vertical="center" wrapText="1"/>
    </xf>
    <xf numFmtId="44" fontId="9" fillId="8" borderId="33" xfId="3" applyFont="1" applyFill="1" applyBorder="1" applyAlignment="1">
      <alignment horizontal="center" vertical="center" wrapText="1"/>
    </xf>
    <xf numFmtId="166" fontId="0" fillId="13" borderId="5" xfId="0" applyNumberFormat="1" applyFill="1" applyBorder="1" applyAlignment="1">
      <alignment horizontal="center" wrapText="1"/>
    </xf>
    <xf numFmtId="166" fontId="0" fillId="13" borderId="6" xfId="0" applyNumberFormat="1" applyFill="1" applyBorder="1" applyAlignment="1">
      <alignment horizontal="center" wrapText="1"/>
    </xf>
    <xf numFmtId="166" fontId="9" fillId="8" borderId="13" xfId="0" applyNumberFormat="1" applyFont="1" applyFill="1" applyBorder="1" applyAlignment="1">
      <alignment horizontal="center" vertical="center"/>
    </xf>
    <xf numFmtId="166" fontId="9" fillId="8" borderId="3" xfId="0" applyNumberFormat="1" applyFont="1" applyFill="1" applyBorder="1" applyAlignment="1">
      <alignment horizontal="center" vertical="center"/>
    </xf>
    <xf numFmtId="164" fontId="12" fillId="12" borderId="22" xfId="0" applyNumberFormat="1" applyFont="1" applyFill="1" applyBorder="1" applyAlignment="1">
      <alignment horizontal="center"/>
    </xf>
    <xf numFmtId="164" fontId="12" fillId="12" borderId="1" xfId="0" applyNumberFormat="1" applyFont="1" applyFill="1" applyBorder="1" applyAlignment="1">
      <alignment horizontal="center"/>
    </xf>
    <xf numFmtId="164" fontId="12" fillId="11" borderId="24" xfId="0" applyNumberFormat="1" applyFont="1" applyFill="1" applyBorder="1" applyAlignment="1">
      <alignment horizontal="center"/>
    </xf>
    <xf numFmtId="164" fontId="12" fillId="11" borderId="25" xfId="0" applyNumberFormat="1" applyFont="1" applyFill="1" applyBorder="1" applyAlignment="1">
      <alignment horizontal="center"/>
    </xf>
    <xf numFmtId="164" fontId="12" fillId="7" borderId="22" xfId="0" applyNumberFormat="1" applyFont="1" applyFill="1" applyBorder="1" applyAlignment="1">
      <alignment horizontal="center"/>
    </xf>
    <xf numFmtId="164" fontId="12" fillId="7" borderId="1" xfId="0" applyNumberFormat="1" applyFont="1" applyFill="1" applyBorder="1" applyAlignment="1">
      <alignment horizontal="center"/>
    </xf>
    <xf numFmtId="164" fontId="11" fillId="10" borderId="19" xfId="0" applyNumberFormat="1" applyFont="1" applyFill="1" applyBorder="1" applyAlignment="1">
      <alignment horizontal="center" vertical="center"/>
    </xf>
    <xf numFmtId="164" fontId="11" fillId="10" borderId="20" xfId="0" applyNumberFormat="1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1" xfId="0" applyNumberFormat="1" applyFont="1" applyFill="1" applyBorder="1" applyAlignment="1">
      <alignment horizontal="center" vertical="center"/>
    </xf>
    <xf numFmtId="44" fontId="29" fillId="16" borderId="1" xfId="3" applyFont="1" applyFill="1" applyBorder="1" applyAlignment="1">
      <alignment horizontal="center" vertical="center" wrapText="1"/>
    </xf>
    <xf numFmtId="44" fontId="20" fillId="16" borderId="1" xfId="3" applyFont="1" applyFill="1" applyBorder="1" applyAlignment="1">
      <alignment horizontal="center" vertic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19" fillId="0" borderId="2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0" fillId="17" borderId="28" xfId="0" applyFont="1" applyFill="1" applyBorder="1" applyAlignment="1">
      <alignment horizontal="center" vertical="center"/>
    </xf>
    <xf numFmtId="0" fontId="10" fillId="17" borderId="36" xfId="0" applyFont="1" applyFill="1" applyBorder="1" applyAlignment="1">
      <alignment horizontal="center" vertical="center"/>
    </xf>
    <xf numFmtId="0" fontId="10" fillId="17" borderId="16" xfId="0" applyFont="1" applyFill="1" applyBorder="1" applyAlignment="1">
      <alignment horizontal="center" vertical="center"/>
    </xf>
    <xf numFmtId="0" fontId="10" fillId="17" borderId="29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7" borderId="39" xfId="0" applyFont="1" applyFill="1" applyBorder="1" applyAlignment="1">
      <alignment horizontal="center" vertical="center"/>
    </xf>
    <xf numFmtId="0" fontId="10" fillId="17" borderId="26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0" fillId="17" borderId="8" xfId="0" applyFont="1" applyFill="1" applyBorder="1" applyAlignment="1">
      <alignment horizontal="center" vertical="center"/>
    </xf>
    <xf numFmtId="0" fontId="10" fillId="17" borderId="13" xfId="0" applyFont="1" applyFill="1" applyBorder="1" applyAlignment="1">
      <alignment horizontal="center" vertical="center"/>
    </xf>
    <xf numFmtId="0" fontId="10" fillId="17" borderId="14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9" fillId="17" borderId="13" xfId="0" applyFont="1" applyFill="1" applyBorder="1" applyAlignment="1">
      <alignment horizontal="center" vertical="center"/>
    </xf>
    <xf numFmtId="0" fontId="9" fillId="17" borderId="14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4">
    <cellStyle name="Moeda" xfId="3" builtinId="4"/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colors>
    <mruColors>
      <color rgb="FFFF822D"/>
      <color rgb="FF99CE52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0</xdr:row>
      <xdr:rowOff>0</xdr:rowOff>
    </xdr:from>
    <xdr:to>
      <xdr:col>12</xdr:col>
      <xdr:colOff>476250</xdr:colOff>
      <xdr:row>3</xdr:row>
      <xdr:rowOff>186405</xdr:rowOff>
    </xdr:to>
    <xdr:pic>
      <xdr:nvPicPr>
        <xdr:cNvPr id="5" name="Imagem 3" descr="Cópia de brasao_2011_colori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72550" y="0"/>
          <a:ext cx="1000125" cy="77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6</xdr:col>
      <xdr:colOff>503208</xdr:colOff>
      <xdr:row>4</xdr:row>
      <xdr:rowOff>0</xdr:rowOff>
    </xdr:to>
    <xdr:pic>
      <xdr:nvPicPr>
        <xdr:cNvPr id="4" name="irc_mi" descr="http://t2.gstatic.com/images?q=tbn:ANd9GcTkV1ajT8YU09p2Z-Wz63p3tZimIKNg0Mprf1QXiJudRsnDEDx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94080" y="0"/>
          <a:ext cx="503208" cy="781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937150</xdr:colOff>
      <xdr:row>80</xdr:row>
      <xdr:rowOff>7794</xdr:rowOff>
    </xdr:from>
    <xdr:to>
      <xdr:col>10</xdr:col>
      <xdr:colOff>565675</xdr:colOff>
      <xdr:row>103</xdr:row>
      <xdr:rowOff>141694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393720" y="16011368"/>
          <a:ext cx="8389951" cy="463662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O Colegiado do Curso de Graduação em Ciências Econômicas da Universidade do Estado do Paraná - Unespar – Campus de Apucarana, por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intermédio da equipe de Acadêmicos Extensionistas Voluntários e do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Acir Bacõn, coordenador do Projeto de Extensão “Pesquisa de Preços de Itens de Produtos da Cesta Básica ”  em parceria com o PROCON 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Apucarana,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realizou no dia </a:t>
          </a:r>
          <a:r>
            <a:rPr lang="pt-BR" sz="12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18 de Maio de 2024</a:t>
          </a:r>
          <a:r>
            <a:rPr lang="pt-BR" sz="12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pesquisa de preços em 6  lojas supermercadistas estabelecidas na cidade de Apucarana, nas quais foram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consultados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todo  os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preços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(sessenta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ítens divididos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nos segmentos MERCEARIA,  HIGIENE E LIMPEZA, E OUTROS (pão, carne bovina, 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carne de frango, 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ovos, tomate e alface))</a:t>
          </a:r>
          <a:endParaRPr lang="pt-BR" sz="1200"/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 Pesquisa apontou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uma variação percentual de </a:t>
          </a:r>
          <a:r>
            <a:rPr lang="pt-BR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33,34%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evidenciada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 comparação entre os Preços Mínimos e  Máximos Totais praticados pelos Supermercados, sendo o total dos preços mínimos R$ 487,38 e o total dos preços máximos R$ 649,88</a:t>
          </a:r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maiores diferenças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constatadas entre os Preços Mínimos e Máximos Totais  foram,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170,30%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no produto sabão em pó, especificação menor preço, 800 gramas  com um preço mínimo de R$ 4,99 e máximo de R$ 13,49, 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140,80% </a:t>
          </a:r>
          <a:r>
            <a:rPr lang="pt-BR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diferença,  a segunda maior diferença, 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produto Amaciante, especifidcação menor preço, 1,8 litros   apresentando preço mínimo de R$ 4,98 e preço máximo de R$ 11,99 e a diferença de 110,40% , como terceira maior diferença encontrada no produto Alface Crespa, preço  especificação unidade com o preço mínimo de R$a 2,99 e máximo de R$ 6,29 representando 110,40% . </a:t>
          </a:r>
          <a:endParaRPr lang="pt-BR" sz="1200">
            <a:effectLst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pt-BR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Tais diferenças deixam claro a importância do consumidor pesquisar antes de realizar suas compras  visto que são expressivas as diferenças dos preços, de um mesmo produto, praticados pelas lojas de supermercados em Apucarana.</a:t>
          </a: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Vale esclarecer que a especificação do produto "menor preço" não leva a efeito a marca, mas sim  aquele que, independente da marca,  está sendo oferecido ao menor preço. </a:t>
          </a: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Ao ser confrontado o Total dos Preços Médios 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 presente pesquisa (R$ 592,37) com o Total dos Preços Médios  da 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pesquisa realizada em 01/07/2023 (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R$ 594,96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observa-se uma diferença a menor de R$ 2,01 significando que houve uma queda em termos de TOTAL DE PREÇOS MÉDIOS,  de aproximadamente 0,43%.  (quarenta e três décimos por cento).</a:t>
          </a:r>
          <a:r>
            <a:rPr lang="pt-BR" sz="1200" b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20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6"/>
  <sheetViews>
    <sheetView tabSelected="1" zoomScale="85" zoomScaleNormal="85" workbookViewId="0">
      <pane ySplit="7" topLeftCell="A9" activePane="bottomLeft" state="frozen"/>
      <selection pane="bottomLeft" activeCell="B71" sqref="B1:V71"/>
    </sheetView>
  </sheetViews>
  <sheetFormatPr defaultRowHeight="15"/>
  <cols>
    <col min="1" max="2" width="3.42578125" customWidth="1"/>
    <col min="3" max="3" width="30.85546875" customWidth="1"/>
    <col min="4" max="4" width="17" bestFit="1" customWidth="1"/>
    <col min="5" max="5" width="13.140625" customWidth="1"/>
    <col min="6" max="6" width="14.85546875" style="18" bestFit="1" customWidth="1"/>
    <col min="7" max="7" width="15.140625" style="7" customWidth="1"/>
    <col min="8" max="8" width="15.140625" style="48" customWidth="1"/>
    <col min="9" max="9" width="15.140625" style="3" customWidth="1"/>
    <col min="10" max="10" width="16" style="9" customWidth="1"/>
    <col min="11" max="11" width="11.85546875" style="24" customWidth="1"/>
    <col min="12" max="12" width="14.28515625" style="43" customWidth="1"/>
    <col min="13" max="13" width="15.140625" style="35" customWidth="1"/>
    <col min="14" max="14" width="12.85546875" style="30" customWidth="1"/>
    <col min="15" max="15" width="2.85546875" customWidth="1"/>
    <col min="16" max="16" width="12" customWidth="1"/>
    <col min="17" max="17" width="12.85546875" hidden="1" customWidth="1"/>
    <col min="18" max="18" width="10.5703125" hidden="1" customWidth="1"/>
    <col min="19" max="21" width="0" hidden="1" customWidth="1"/>
  </cols>
  <sheetData>
    <row r="1" spans="1:20" ht="15.75">
      <c r="C1" s="129" t="s">
        <v>99</v>
      </c>
      <c r="D1" s="130"/>
      <c r="E1" s="130"/>
      <c r="I1" s="1" t="s">
        <v>93</v>
      </c>
      <c r="J1" s="11"/>
    </row>
    <row r="2" spans="1:20" ht="15.75">
      <c r="C2" s="130"/>
      <c r="D2" s="130"/>
      <c r="E2" s="130"/>
      <c r="I2" s="1" t="s">
        <v>94</v>
      </c>
      <c r="J2" s="11"/>
    </row>
    <row r="3" spans="1:20">
      <c r="C3" s="130"/>
      <c r="D3" s="130"/>
      <c r="E3" s="130"/>
      <c r="I3" s="2" t="s">
        <v>95</v>
      </c>
      <c r="J3" s="12"/>
    </row>
    <row r="4" spans="1:20" ht="15.75" thickBot="1">
      <c r="C4" s="130"/>
      <c r="D4" s="130"/>
      <c r="E4" s="130"/>
      <c r="G4" s="14"/>
      <c r="H4" s="49"/>
      <c r="I4" s="4"/>
      <c r="J4" s="13"/>
      <c r="K4" s="25"/>
      <c r="L4" s="44"/>
    </row>
    <row r="5" spans="1:20" ht="16.5" customHeight="1" thickBot="1">
      <c r="C5" s="143" t="s">
        <v>0</v>
      </c>
      <c r="D5" s="138" t="s">
        <v>1</v>
      </c>
      <c r="E5" s="145" t="s">
        <v>101</v>
      </c>
      <c r="F5" s="140" t="s">
        <v>100</v>
      </c>
      <c r="G5" s="141"/>
      <c r="H5" s="141"/>
      <c r="I5" s="141"/>
      <c r="J5" s="141"/>
      <c r="K5" s="142"/>
      <c r="L5" s="131" t="s">
        <v>111</v>
      </c>
      <c r="M5" s="206" t="s">
        <v>112</v>
      </c>
      <c r="N5" s="162" t="s">
        <v>131</v>
      </c>
      <c r="P5" s="190" t="s">
        <v>129</v>
      </c>
    </row>
    <row r="6" spans="1:20" ht="15" customHeight="1" thickBot="1">
      <c r="B6" s="133"/>
      <c r="C6" s="144"/>
      <c r="D6" s="139"/>
      <c r="E6" s="146"/>
      <c r="F6" s="148" t="s">
        <v>92</v>
      </c>
      <c r="G6" s="150" t="s">
        <v>130</v>
      </c>
      <c r="H6" s="152" t="s">
        <v>97</v>
      </c>
      <c r="I6" s="154" t="s">
        <v>98</v>
      </c>
      <c r="J6" s="136" t="s">
        <v>90</v>
      </c>
      <c r="K6" s="134" t="s">
        <v>109</v>
      </c>
      <c r="L6" s="132"/>
      <c r="M6" s="207"/>
      <c r="N6" s="163"/>
      <c r="P6" s="191"/>
    </row>
    <row r="7" spans="1:20" ht="14.25" customHeight="1" thickBot="1">
      <c r="B7" s="133"/>
      <c r="C7" s="144"/>
      <c r="D7" s="139"/>
      <c r="E7" s="146"/>
      <c r="F7" s="149"/>
      <c r="G7" s="151"/>
      <c r="H7" s="153"/>
      <c r="I7" s="155"/>
      <c r="J7" s="137"/>
      <c r="K7" s="135"/>
      <c r="L7" s="132"/>
      <c r="M7" s="207"/>
      <c r="N7" s="163"/>
      <c r="P7" s="192" t="s">
        <v>151</v>
      </c>
    </row>
    <row r="8" spans="1:20" ht="21.75" thickBot="1">
      <c r="B8" s="133"/>
      <c r="C8" s="144"/>
      <c r="D8" s="139"/>
      <c r="E8" s="147"/>
      <c r="F8" s="65" t="s">
        <v>91</v>
      </c>
      <c r="G8" s="65" t="s">
        <v>91</v>
      </c>
      <c r="H8" s="65" t="s">
        <v>91</v>
      </c>
      <c r="I8" s="65" t="s">
        <v>91</v>
      </c>
      <c r="J8" s="65" t="s">
        <v>91</v>
      </c>
      <c r="K8" s="65" t="s">
        <v>91</v>
      </c>
      <c r="L8" s="65" t="s">
        <v>91</v>
      </c>
      <c r="M8" s="65" t="s">
        <v>91</v>
      </c>
      <c r="N8" s="64" t="s">
        <v>132</v>
      </c>
      <c r="P8" s="193"/>
    </row>
    <row r="9" spans="1:20" ht="15" customHeight="1">
      <c r="A9">
        <v>1</v>
      </c>
      <c r="B9" s="126" t="s">
        <v>120</v>
      </c>
      <c r="C9" s="90" t="s">
        <v>2</v>
      </c>
      <c r="D9" s="91" t="s">
        <v>3</v>
      </c>
      <c r="E9" s="92" t="s">
        <v>116</v>
      </c>
      <c r="F9" s="77">
        <v>8.99</v>
      </c>
      <c r="G9" s="73">
        <v>8.7899999999999991</v>
      </c>
      <c r="H9" s="69">
        <v>9.99</v>
      </c>
      <c r="I9" s="78">
        <v>8.99</v>
      </c>
      <c r="J9" s="108">
        <v>10.99</v>
      </c>
      <c r="K9" s="72"/>
      <c r="L9" s="41">
        <f t="shared" ref="L9:L41" si="0">MIN(F9:K9)</f>
        <v>8.7899999999999991</v>
      </c>
      <c r="M9" s="42">
        <f t="shared" ref="M9:M41" si="1">MAX(F9:K9)</f>
        <v>10.99</v>
      </c>
      <c r="N9" s="62">
        <f t="shared" ref="N9:N68" si="2">M9*100/L9-100</f>
        <v>25.028441410693986</v>
      </c>
      <c r="O9" s="37"/>
      <c r="P9" s="38">
        <v>9.5500000000000007</v>
      </c>
      <c r="Q9" s="34">
        <f t="shared" ref="Q9:Q40" si="3">AVERAGE(F9:K9)</f>
        <v>9.5500000000000007</v>
      </c>
      <c r="R9" s="9">
        <f>P9-Q9</f>
        <v>0</v>
      </c>
      <c r="T9" s="9">
        <f>Q9-P9</f>
        <v>0</v>
      </c>
    </row>
    <row r="10" spans="1:20">
      <c r="A10">
        <v>2</v>
      </c>
      <c r="B10" s="127"/>
      <c r="C10" s="90" t="s">
        <v>2</v>
      </c>
      <c r="D10" s="91" t="s">
        <v>5</v>
      </c>
      <c r="E10" s="92" t="s">
        <v>116</v>
      </c>
      <c r="F10" s="77">
        <v>8.98</v>
      </c>
      <c r="G10" s="72">
        <v>8.99</v>
      </c>
      <c r="H10" s="69">
        <v>8.99</v>
      </c>
      <c r="I10" s="104">
        <v>7.99</v>
      </c>
      <c r="J10" s="108">
        <v>10.99</v>
      </c>
      <c r="K10" s="73">
        <v>7.99</v>
      </c>
      <c r="L10" s="41">
        <f t="shared" si="0"/>
        <v>7.99</v>
      </c>
      <c r="M10" s="42">
        <f t="shared" si="1"/>
        <v>10.99</v>
      </c>
      <c r="N10" s="62">
        <f t="shared" si="2"/>
        <v>37.546933667083863</v>
      </c>
      <c r="O10" s="37"/>
      <c r="P10" s="38">
        <v>8.99</v>
      </c>
      <c r="Q10" s="34">
        <f t="shared" si="3"/>
        <v>8.9883333333333351</v>
      </c>
      <c r="R10" s="9">
        <f t="shared" ref="R10:R69" si="4">P10-Q10</f>
        <v>1.6666666666651508E-3</v>
      </c>
      <c r="T10" s="9">
        <f t="shared" ref="T10:T68" si="5">Q10-P10</f>
        <v>-1.6666666666651508E-3</v>
      </c>
    </row>
    <row r="11" spans="1:20">
      <c r="A11">
        <v>3</v>
      </c>
      <c r="B11" s="127"/>
      <c r="C11" s="90" t="s">
        <v>7</v>
      </c>
      <c r="D11" s="91" t="s">
        <v>8</v>
      </c>
      <c r="E11" s="92" t="s">
        <v>9</v>
      </c>
      <c r="F11" s="110">
        <v>21.9</v>
      </c>
      <c r="G11" s="72">
        <v>16.989999999999998</v>
      </c>
      <c r="H11" s="69">
        <v>15.48</v>
      </c>
      <c r="I11" s="79">
        <v>15.45</v>
      </c>
      <c r="J11" s="108">
        <v>18.690000000000001</v>
      </c>
      <c r="K11" s="72"/>
      <c r="L11" s="41">
        <f t="shared" si="0"/>
        <v>15.45</v>
      </c>
      <c r="M11" s="42">
        <f t="shared" si="1"/>
        <v>21.9</v>
      </c>
      <c r="N11" s="62">
        <f t="shared" si="2"/>
        <v>41.747572815533999</v>
      </c>
      <c r="O11" s="39"/>
      <c r="P11" s="38">
        <v>17.7</v>
      </c>
      <c r="Q11" s="34">
        <f t="shared" si="3"/>
        <v>17.702000000000002</v>
      </c>
      <c r="R11" s="9">
        <f t="shared" si="4"/>
        <v>-2.0000000000024443E-3</v>
      </c>
      <c r="T11" s="9">
        <f t="shared" si="5"/>
        <v>2.0000000000024443E-3</v>
      </c>
    </row>
    <row r="12" spans="1:20">
      <c r="A12">
        <v>4</v>
      </c>
      <c r="B12" s="127"/>
      <c r="C12" s="90" t="s">
        <v>133</v>
      </c>
      <c r="D12" s="91" t="s">
        <v>18</v>
      </c>
      <c r="E12" s="92" t="s">
        <v>9</v>
      </c>
      <c r="F12" s="80"/>
      <c r="G12" s="72">
        <v>29.9</v>
      </c>
      <c r="H12" s="108">
        <v>32.979999999999997</v>
      </c>
      <c r="I12" s="79">
        <v>29.99</v>
      </c>
      <c r="J12" s="72">
        <v>31.9</v>
      </c>
      <c r="K12" s="73">
        <v>25.99</v>
      </c>
      <c r="L12" s="41">
        <f t="shared" si="0"/>
        <v>25.99</v>
      </c>
      <c r="M12" s="42">
        <f t="shared" si="1"/>
        <v>32.979999999999997</v>
      </c>
      <c r="N12" s="62">
        <f t="shared" si="2"/>
        <v>26.894959599846089</v>
      </c>
      <c r="O12" s="39"/>
      <c r="P12" s="38">
        <v>30.15</v>
      </c>
      <c r="Q12" s="34">
        <f t="shared" si="3"/>
        <v>30.151999999999997</v>
      </c>
      <c r="R12" s="9">
        <f t="shared" si="4"/>
        <v>-1.9999999999988916E-3</v>
      </c>
      <c r="T12" s="9">
        <f t="shared" si="5"/>
        <v>1.9999999999988916E-3</v>
      </c>
    </row>
    <row r="13" spans="1:20">
      <c r="A13">
        <v>5</v>
      </c>
      <c r="B13" s="127"/>
      <c r="C13" s="90" t="s">
        <v>133</v>
      </c>
      <c r="D13" s="91" t="s">
        <v>17</v>
      </c>
      <c r="E13" s="92" t="s">
        <v>9</v>
      </c>
      <c r="F13" s="81"/>
      <c r="G13" s="74"/>
      <c r="H13" s="68"/>
      <c r="I13" s="109">
        <v>31.99</v>
      </c>
      <c r="J13" s="74">
        <v>31.98</v>
      </c>
      <c r="K13" s="74"/>
      <c r="L13" s="41">
        <f t="shared" si="0"/>
        <v>31.98</v>
      </c>
      <c r="M13" s="42">
        <f t="shared" si="1"/>
        <v>31.99</v>
      </c>
      <c r="N13" s="62">
        <f t="shared" si="2"/>
        <v>3.1269543464659932E-2</v>
      </c>
      <c r="O13" s="39"/>
      <c r="P13" s="38">
        <v>31.99</v>
      </c>
      <c r="Q13" s="34">
        <f t="shared" si="3"/>
        <v>31.984999999999999</v>
      </c>
      <c r="R13" s="9">
        <f t="shared" si="4"/>
        <v>4.9999999999990052E-3</v>
      </c>
      <c r="T13" s="9">
        <f t="shared" si="5"/>
        <v>-4.9999999999990052E-3</v>
      </c>
    </row>
    <row r="14" spans="1:20">
      <c r="A14">
        <v>6</v>
      </c>
      <c r="B14" s="127"/>
      <c r="C14" s="90" t="s">
        <v>133</v>
      </c>
      <c r="D14" s="91" t="s">
        <v>19</v>
      </c>
      <c r="E14" s="92" t="s">
        <v>9</v>
      </c>
      <c r="F14" s="110">
        <v>39.979999999999997</v>
      </c>
      <c r="G14" s="73">
        <v>37.49</v>
      </c>
      <c r="H14" s="68">
        <v>37.979999999999997</v>
      </c>
      <c r="I14" s="82">
        <v>37.75</v>
      </c>
      <c r="J14" s="108">
        <v>39.979999999999997</v>
      </c>
      <c r="K14" s="74"/>
      <c r="L14" s="41">
        <f t="shared" si="0"/>
        <v>37.49</v>
      </c>
      <c r="M14" s="42">
        <f t="shared" si="1"/>
        <v>39.979999999999997</v>
      </c>
      <c r="N14" s="62">
        <f t="shared" si="2"/>
        <v>6.6417711389703697</v>
      </c>
      <c r="O14" s="39"/>
      <c r="P14" s="38">
        <v>38.619999999999997</v>
      </c>
      <c r="Q14" s="34">
        <f t="shared" si="3"/>
        <v>38.635999999999996</v>
      </c>
      <c r="R14" s="9">
        <f t="shared" si="4"/>
        <v>-1.5999999999998238E-2</v>
      </c>
      <c r="T14" s="9">
        <f t="shared" si="5"/>
        <v>1.5999999999998238E-2</v>
      </c>
    </row>
    <row r="15" spans="1:20">
      <c r="A15">
        <v>7</v>
      </c>
      <c r="B15" s="127"/>
      <c r="C15" s="90" t="s">
        <v>133</v>
      </c>
      <c r="D15" s="91" t="s">
        <v>8</v>
      </c>
      <c r="E15" s="92" t="s">
        <v>9</v>
      </c>
      <c r="F15" s="77">
        <v>27.9</v>
      </c>
      <c r="G15" s="72">
        <v>26.69</v>
      </c>
      <c r="H15" s="105">
        <v>19.98</v>
      </c>
      <c r="I15" s="79">
        <v>29.45</v>
      </c>
      <c r="J15" s="108">
        <v>31.9</v>
      </c>
      <c r="K15" s="72">
        <v>25.99</v>
      </c>
      <c r="L15" s="41">
        <f t="shared" si="0"/>
        <v>19.98</v>
      </c>
      <c r="M15" s="42">
        <f t="shared" si="1"/>
        <v>31.9</v>
      </c>
      <c r="N15" s="62">
        <f t="shared" si="2"/>
        <v>59.659659659659667</v>
      </c>
      <c r="O15" s="39"/>
      <c r="P15" s="38">
        <v>26.99</v>
      </c>
      <c r="Q15" s="34">
        <f t="shared" si="3"/>
        <v>26.985000000000003</v>
      </c>
      <c r="R15" s="9">
        <f t="shared" si="4"/>
        <v>4.9999999999954525E-3</v>
      </c>
      <c r="T15" s="9">
        <f t="shared" si="5"/>
        <v>-4.9999999999954525E-3</v>
      </c>
    </row>
    <row r="16" spans="1:20">
      <c r="A16">
        <v>8</v>
      </c>
      <c r="B16" s="127"/>
      <c r="C16" s="90" t="s">
        <v>20</v>
      </c>
      <c r="D16" s="91" t="s">
        <v>21</v>
      </c>
      <c r="E16" s="92" t="s">
        <v>4</v>
      </c>
      <c r="F16" s="110">
        <v>6.98</v>
      </c>
      <c r="G16" s="72">
        <v>5.99</v>
      </c>
      <c r="H16" s="69">
        <v>5.49</v>
      </c>
      <c r="I16" s="79">
        <v>6.59</v>
      </c>
      <c r="J16" s="72">
        <v>6.49</v>
      </c>
      <c r="K16" s="73">
        <v>3.89</v>
      </c>
      <c r="L16" s="41">
        <f t="shared" si="0"/>
        <v>3.89</v>
      </c>
      <c r="M16" s="42">
        <f t="shared" si="1"/>
        <v>6.98</v>
      </c>
      <c r="N16" s="62">
        <f t="shared" si="2"/>
        <v>79.434447300771211</v>
      </c>
      <c r="O16" s="39"/>
      <c r="P16" s="38">
        <v>5.91</v>
      </c>
      <c r="Q16" s="34">
        <f t="shared" si="3"/>
        <v>5.9050000000000002</v>
      </c>
      <c r="R16" s="9">
        <f t="shared" si="4"/>
        <v>4.9999999999998934E-3</v>
      </c>
      <c r="T16" s="9">
        <f t="shared" si="5"/>
        <v>-4.9999999999998934E-3</v>
      </c>
    </row>
    <row r="17" spans="1:20">
      <c r="A17">
        <v>9</v>
      </c>
      <c r="B17" s="127"/>
      <c r="C17" s="90" t="s">
        <v>22</v>
      </c>
      <c r="D17" s="91" t="s">
        <v>21</v>
      </c>
      <c r="E17" s="92" t="s">
        <v>6</v>
      </c>
      <c r="F17" s="110">
        <v>6.98</v>
      </c>
      <c r="G17" s="72">
        <v>5.99</v>
      </c>
      <c r="H17" s="69">
        <v>5.49</v>
      </c>
      <c r="I17" s="84">
        <v>4.8899999999999997</v>
      </c>
      <c r="J17" s="72">
        <v>6.49</v>
      </c>
      <c r="K17" s="73">
        <v>3.89</v>
      </c>
      <c r="L17" s="41">
        <f t="shared" si="0"/>
        <v>3.89</v>
      </c>
      <c r="M17" s="42">
        <f t="shared" si="1"/>
        <v>6.98</v>
      </c>
      <c r="N17" s="62">
        <f t="shared" si="2"/>
        <v>79.434447300771211</v>
      </c>
      <c r="O17" s="39"/>
      <c r="P17" s="38">
        <v>5.62</v>
      </c>
      <c r="Q17" s="34">
        <f t="shared" si="3"/>
        <v>5.621666666666667</v>
      </c>
      <c r="R17" s="9">
        <f t="shared" si="4"/>
        <v>-1.6666666666669272E-3</v>
      </c>
      <c r="T17" s="9">
        <f t="shared" si="5"/>
        <v>1.6666666666669272E-3</v>
      </c>
    </row>
    <row r="18" spans="1:20">
      <c r="A18">
        <v>10</v>
      </c>
      <c r="B18" s="127"/>
      <c r="C18" s="90" t="s">
        <v>23</v>
      </c>
      <c r="D18" s="91" t="s">
        <v>24</v>
      </c>
      <c r="E18" s="92" t="s">
        <v>25</v>
      </c>
      <c r="F18" s="77">
        <v>16.98</v>
      </c>
      <c r="G18" s="72">
        <v>14.98</v>
      </c>
      <c r="H18" s="69">
        <v>15.49</v>
      </c>
      <c r="I18" s="85">
        <v>16.75</v>
      </c>
      <c r="J18" s="108">
        <v>17.989999999999998</v>
      </c>
      <c r="K18" s="73">
        <v>13.99</v>
      </c>
      <c r="L18" s="41">
        <f t="shared" si="0"/>
        <v>13.99</v>
      </c>
      <c r="M18" s="42">
        <f t="shared" si="1"/>
        <v>17.989999999999998</v>
      </c>
      <c r="N18" s="62">
        <f t="shared" si="2"/>
        <v>28.591851322373117</v>
      </c>
      <c r="O18" s="39"/>
      <c r="P18" s="38">
        <v>16.03</v>
      </c>
      <c r="Q18" s="34">
        <f t="shared" si="3"/>
        <v>16.029999999999998</v>
      </c>
      <c r="R18" s="9">
        <f t="shared" si="4"/>
        <v>0</v>
      </c>
      <c r="T18" s="9">
        <f t="shared" si="5"/>
        <v>0</v>
      </c>
    </row>
    <row r="19" spans="1:20">
      <c r="A19">
        <v>11</v>
      </c>
      <c r="B19" s="127"/>
      <c r="C19" s="90" t="s">
        <v>23</v>
      </c>
      <c r="D19" s="91" t="s">
        <v>26</v>
      </c>
      <c r="E19" s="92" t="s">
        <v>25</v>
      </c>
      <c r="F19" s="77">
        <v>16.899999999999999</v>
      </c>
      <c r="G19" s="72">
        <v>15.98</v>
      </c>
      <c r="H19" s="105">
        <v>14.23</v>
      </c>
      <c r="I19" s="86">
        <v>18.850000000000001</v>
      </c>
      <c r="J19" s="108">
        <v>18.989999999999998</v>
      </c>
      <c r="K19" s="72">
        <v>15.99</v>
      </c>
      <c r="L19" s="41">
        <f t="shared" si="0"/>
        <v>14.23</v>
      </c>
      <c r="M19" s="42">
        <f t="shared" si="1"/>
        <v>18.989999999999998</v>
      </c>
      <c r="N19" s="62">
        <f t="shared" si="2"/>
        <v>33.450456781447627</v>
      </c>
      <c r="O19" s="39"/>
      <c r="P19" s="38">
        <v>16.82</v>
      </c>
      <c r="Q19" s="34">
        <f t="shared" si="3"/>
        <v>16.823333333333334</v>
      </c>
      <c r="R19" s="9">
        <f t="shared" si="4"/>
        <v>-3.3333333333338544E-3</v>
      </c>
      <c r="T19" s="9">
        <f t="shared" si="5"/>
        <v>3.3333333333338544E-3</v>
      </c>
    </row>
    <row r="20" spans="1:20">
      <c r="A20">
        <v>12</v>
      </c>
      <c r="B20" s="127"/>
      <c r="C20" s="90" t="s">
        <v>23</v>
      </c>
      <c r="D20" s="91" t="s">
        <v>27</v>
      </c>
      <c r="E20" s="92" t="s">
        <v>25</v>
      </c>
      <c r="F20" s="110">
        <v>14.9</v>
      </c>
      <c r="G20" s="72">
        <v>12.98</v>
      </c>
      <c r="H20" s="105">
        <v>11.95</v>
      </c>
      <c r="I20" s="79">
        <v>11.99</v>
      </c>
      <c r="J20" s="72">
        <v>11.98</v>
      </c>
      <c r="K20" s="72">
        <v>13.99</v>
      </c>
      <c r="L20" s="41">
        <f t="shared" si="0"/>
        <v>11.95</v>
      </c>
      <c r="M20" s="42">
        <f t="shared" si="1"/>
        <v>14.9</v>
      </c>
      <c r="N20" s="62">
        <f t="shared" si="2"/>
        <v>24.686192468619254</v>
      </c>
      <c r="O20" s="39"/>
      <c r="P20" s="38">
        <v>12.97</v>
      </c>
      <c r="Q20" s="34">
        <f t="shared" si="3"/>
        <v>12.964999999999998</v>
      </c>
      <c r="R20" s="9">
        <f t="shared" si="4"/>
        <v>5.000000000002558E-3</v>
      </c>
      <c r="T20" s="9">
        <f t="shared" si="5"/>
        <v>-5.000000000002558E-3</v>
      </c>
    </row>
    <row r="21" spans="1:20">
      <c r="A21">
        <v>13</v>
      </c>
      <c r="B21" s="127"/>
      <c r="C21" s="90" t="s">
        <v>34</v>
      </c>
      <c r="D21" s="91" t="s">
        <v>35</v>
      </c>
      <c r="E21" s="92" t="s">
        <v>87</v>
      </c>
      <c r="F21" s="110">
        <v>4.49</v>
      </c>
      <c r="G21" s="72">
        <v>4.1900000000000004</v>
      </c>
      <c r="H21" s="105">
        <v>3.89</v>
      </c>
      <c r="I21" s="79"/>
      <c r="J21" s="72">
        <v>4.3899999999999997</v>
      </c>
      <c r="K21" s="72">
        <v>4.1900000000000004</v>
      </c>
      <c r="L21" s="41">
        <f t="shared" si="0"/>
        <v>3.89</v>
      </c>
      <c r="M21" s="42">
        <f t="shared" si="1"/>
        <v>4.49</v>
      </c>
      <c r="N21" s="62">
        <f t="shared" si="2"/>
        <v>15.424164524421585</v>
      </c>
      <c r="O21" s="39"/>
      <c r="P21" s="38">
        <v>4.2300000000000004</v>
      </c>
      <c r="Q21" s="34">
        <f t="shared" si="3"/>
        <v>4.2300000000000004</v>
      </c>
      <c r="R21" s="9">
        <f t="shared" si="4"/>
        <v>0</v>
      </c>
      <c r="T21" s="9">
        <f t="shared" si="5"/>
        <v>0</v>
      </c>
    </row>
    <row r="22" spans="1:20">
      <c r="A22">
        <v>14</v>
      </c>
      <c r="B22" s="127"/>
      <c r="C22" s="90" t="s">
        <v>134</v>
      </c>
      <c r="D22" s="91" t="s">
        <v>36</v>
      </c>
      <c r="E22" s="92" t="s">
        <v>88</v>
      </c>
      <c r="F22" s="77">
        <v>6.98</v>
      </c>
      <c r="G22" s="108">
        <v>6.99</v>
      </c>
      <c r="H22" s="108">
        <v>6.99</v>
      </c>
      <c r="I22" s="104">
        <v>5.98</v>
      </c>
      <c r="J22" s="72">
        <v>5.99</v>
      </c>
      <c r="K22" s="72">
        <v>6.49</v>
      </c>
      <c r="L22" s="41">
        <f t="shared" si="0"/>
        <v>5.98</v>
      </c>
      <c r="M22" s="42">
        <f t="shared" si="1"/>
        <v>6.99</v>
      </c>
      <c r="N22" s="62">
        <f t="shared" si="2"/>
        <v>16.889632107023402</v>
      </c>
      <c r="O22" s="39"/>
      <c r="P22" s="38">
        <v>6.57</v>
      </c>
      <c r="Q22" s="34">
        <f t="shared" si="3"/>
        <v>6.57</v>
      </c>
      <c r="R22" s="9">
        <f t="shared" si="4"/>
        <v>0</v>
      </c>
      <c r="T22" s="9">
        <f t="shared" si="5"/>
        <v>0</v>
      </c>
    </row>
    <row r="23" spans="1:20">
      <c r="A23">
        <v>15</v>
      </c>
      <c r="B23" s="127"/>
      <c r="C23" s="90" t="s">
        <v>135</v>
      </c>
      <c r="D23" s="91" t="s">
        <v>18</v>
      </c>
      <c r="E23" s="92" t="s">
        <v>25</v>
      </c>
      <c r="F23" s="115"/>
      <c r="G23" s="106">
        <v>3.84</v>
      </c>
      <c r="H23" s="110">
        <v>4.9800000000000004</v>
      </c>
      <c r="I23" s="82"/>
      <c r="J23" s="74">
        <v>3.99</v>
      </c>
      <c r="K23" s="74"/>
      <c r="L23" s="41">
        <f t="shared" si="0"/>
        <v>3.84</v>
      </c>
      <c r="M23" s="42">
        <f t="shared" si="1"/>
        <v>4.9800000000000004</v>
      </c>
      <c r="N23" s="62">
        <f t="shared" si="2"/>
        <v>29.687500000000028</v>
      </c>
      <c r="O23" s="39"/>
      <c r="P23" s="38">
        <v>4.2699999999999996</v>
      </c>
      <c r="Q23" s="34">
        <f t="shared" si="3"/>
        <v>4.2700000000000005</v>
      </c>
      <c r="R23" s="9">
        <f t="shared" si="4"/>
        <v>0</v>
      </c>
      <c r="T23" s="9">
        <f t="shared" si="5"/>
        <v>0</v>
      </c>
    </row>
    <row r="24" spans="1:20">
      <c r="A24">
        <v>16</v>
      </c>
      <c r="B24" s="127"/>
      <c r="C24" s="90" t="s">
        <v>136</v>
      </c>
      <c r="D24" s="91" t="s">
        <v>37</v>
      </c>
      <c r="E24" s="92" t="s">
        <v>38</v>
      </c>
      <c r="F24" s="77">
        <v>4.49</v>
      </c>
      <c r="G24" s="72"/>
      <c r="H24" s="69">
        <v>7.79</v>
      </c>
      <c r="I24" s="79"/>
      <c r="J24" s="108">
        <v>8.99</v>
      </c>
      <c r="K24" s="108">
        <v>8.99</v>
      </c>
      <c r="L24" s="41">
        <f t="shared" si="0"/>
        <v>4.49</v>
      </c>
      <c r="M24" s="42">
        <f t="shared" si="1"/>
        <v>8.99</v>
      </c>
      <c r="N24" s="62">
        <f t="shared" si="2"/>
        <v>100.22271714922047</v>
      </c>
      <c r="O24" s="39"/>
      <c r="P24" s="38">
        <v>7.57</v>
      </c>
      <c r="Q24" s="34">
        <f t="shared" si="3"/>
        <v>7.5650000000000013</v>
      </c>
      <c r="R24" s="9">
        <f t="shared" si="4"/>
        <v>4.9999999999990052E-3</v>
      </c>
      <c r="T24" s="9">
        <f t="shared" si="5"/>
        <v>-4.9999999999990052E-3</v>
      </c>
    </row>
    <row r="25" spans="1:20">
      <c r="A25">
        <v>17</v>
      </c>
      <c r="B25" s="127"/>
      <c r="C25" s="90" t="s">
        <v>136</v>
      </c>
      <c r="D25" s="93" t="s">
        <v>8</v>
      </c>
      <c r="E25" s="92" t="s">
        <v>38</v>
      </c>
      <c r="F25" s="83">
        <v>8.98</v>
      </c>
      <c r="G25" s="106">
        <v>6.88</v>
      </c>
      <c r="H25" s="68">
        <v>6.89</v>
      </c>
      <c r="I25" s="82"/>
      <c r="J25" s="108">
        <v>8.99</v>
      </c>
      <c r="K25" s="73">
        <v>6.88</v>
      </c>
      <c r="L25" s="41">
        <f t="shared" si="0"/>
        <v>6.88</v>
      </c>
      <c r="M25" s="42">
        <f t="shared" si="1"/>
        <v>8.99</v>
      </c>
      <c r="N25" s="62">
        <f t="shared" si="2"/>
        <v>30.668604651162781</v>
      </c>
      <c r="O25" s="39"/>
      <c r="P25" s="38">
        <v>7.72</v>
      </c>
      <c r="Q25" s="34">
        <f t="shared" si="3"/>
        <v>7.7240000000000011</v>
      </c>
      <c r="R25" s="9">
        <f t="shared" si="4"/>
        <v>-4.0000000000013358E-3</v>
      </c>
      <c r="T25" s="9">
        <f t="shared" si="5"/>
        <v>4.0000000000013358E-3</v>
      </c>
    </row>
    <row r="26" spans="1:20">
      <c r="A26">
        <v>18</v>
      </c>
      <c r="B26" s="127"/>
      <c r="C26" s="90" t="s">
        <v>39</v>
      </c>
      <c r="D26" s="91" t="s">
        <v>40</v>
      </c>
      <c r="E26" s="92" t="s">
        <v>9</v>
      </c>
      <c r="F26" s="110">
        <v>19.98</v>
      </c>
      <c r="G26" s="72">
        <v>18.489999999999998</v>
      </c>
      <c r="H26" s="105">
        <v>15.98</v>
      </c>
      <c r="I26" s="79">
        <v>18.989999999999998</v>
      </c>
      <c r="J26" s="72">
        <v>18.989999999999998</v>
      </c>
      <c r="K26" s="72">
        <v>16.989999999999998</v>
      </c>
      <c r="L26" s="41">
        <f t="shared" si="0"/>
        <v>15.98</v>
      </c>
      <c r="M26" s="42">
        <f t="shared" si="1"/>
        <v>19.98</v>
      </c>
      <c r="N26" s="62">
        <f t="shared" si="2"/>
        <v>25.031289111389228</v>
      </c>
      <c r="O26" s="39"/>
      <c r="P26" s="38">
        <v>18.239999999999998</v>
      </c>
      <c r="Q26" s="34">
        <f t="shared" si="3"/>
        <v>18.236666666666665</v>
      </c>
      <c r="R26" s="9">
        <f t="shared" si="4"/>
        <v>3.3333333333338544E-3</v>
      </c>
      <c r="T26" s="9">
        <f t="shared" si="5"/>
        <v>-3.3333333333338544E-3</v>
      </c>
    </row>
    <row r="27" spans="1:20">
      <c r="A27">
        <v>19</v>
      </c>
      <c r="B27" s="127"/>
      <c r="C27" s="90" t="s">
        <v>41</v>
      </c>
      <c r="D27" s="91" t="s">
        <v>42</v>
      </c>
      <c r="E27" s="92" t="s">
        <v>38</v>
      </c>
      <c r="F27" s="81"/>
      <c r="G27" s="108">
        <v>9.49</v>
      </c>
      <c r="H27" s="68">
        <v>9.2899999999999991</v>
      </c>
      <c r="I27" s="104">
        <v>6.89</v>
      </c>
      <c r="J27" s="74"/>
      <c r="K27" s="74"/>
      <c r="L27" s="41">
        <f t="shared" si="0"/>
        <v>6.89</v>
      </c>
      <c r="M27" s="42">
        <f t="shared" si="1"/>
        <v>9.49</v>
      </c>
      <c r="N27" s="62">
        <f t="shared" si="2"/>
        <v>37.735849056603769</v>
      </c>
      <c r="O27" s="39"/>
      <c r="P27" s="38">
        <v>8.56</v>
      </c>
      <c r="Q27" s="34">
        <f t="shared" si="3"/>
        <v>8.5566666666666666</v>
      </c>
      <c r="R27" s="9">
        <f t="shared" si="4"/>
        <v>3.3333333333338544E-3</v>
      </c>
      <c r="T27" s="9">
        <f t="shared" si="5"/>
        <v>-3.3333333333338544E-3</v>
      </c>
    </row>
    <row r="28" spans="1:20">
      <c r="A28">
        <v>20</v>
      </c>
      <c r="B28" s="127"/>
      <c r="C28" s="90" t="s">
        <v>41</v>
      </c>
      <c r="D28" s="91" t="s">
        <v>8</v>
      </c>
      <c r="E28" s="92" t="s">
        <v>38</v>
      </c>
      <c r="F28" s="83">
        <v>6.98</v>
      </c>
      <c r="G28" s="74">
        <v>5.99</v>
      </c>
      <c r="H28" s="105">
        <v>5.79</v>
      </c>
      <c r="I28" s="82">
        <v>6.89</v>
      </c>
      <c r="J28" s="108">
        <v>7.48</v>
      </c>
      <c r="K28" s="74">
        <v>6.88</v>
      </c>
      <c r="L28" s="41">
        <f t="shared" si="0"/>
        <v>5.79</v>
      </c>
      <c r="M28" s="42">
        <f t="shared" si="1"/>
        <v>7.48</v>
      </c>
      <c r="N28" s="62">
        <f t="shared" si="2"/>
        <v>29.188255613126074</v>
      </c>
      <c r="O28" s="39"/>
      <c r="P28" s="38">
        <v>6.67</v>
      </c>
      <c r="Q28" s="34">
        <f t="shared" si="3"/>
        <v>6.6683333333333339</v>
      </c>
      <c r="R28" s="9">
        <f t="shared" si="4"/>
        <v>1.666666666666039E-3</v>
      </c>
      <c r="T28" s="9">
        <f t="shared" si="5"/>
        <v>-1.666666666666039E-3</v>
      </c>
    </row>
    <row r="29" spans="1:20">
      <c r="A29">
        <v>21</v>
      </c>
      <c r="B29" s="127"/>
      <c r="C29" s="90" t="s">
        <v>137</v>
      </c>
      <c r="D29" s="91" t="s">
        <v>8</v>
      </c>
      <c r="E29" s="92" t="s">
        <v>38</v>
      </c>
      <c r="F29" s="83">
        <v>7.98</v>
      </c>
      <c r="G29" s="74">
        <v>7.39</v>
      </c>
      <c r="H29" s="105">
        <v>5.88</v>
      </c>
      <c r="I29" s="82">
        <v>6.99</v>
      </c>
      <c r="J29" s="108">
        <v>9.98</v>
      </c>
      <c r="K29" s="74">
        <v>8.89</v>
      </c>
      <c r="L29" s="41">
        <f t="shared" si="0"/>
        <v>5.88</v>
      </c>
      <c r="M29" s="42">
        <f t="shared" si="1"/>
        <v>9.98</v>
      </c>
      <c r="N29" s="62">
        <f t="shared" si="2"/>
        <v>69.72789115646259</v>
      </c>
      <c r="O29" s="39"/>
      <c r="P29" s="38">
        <v>7.85</v>
      </c>
      <c r="Q29" s="34">
        <f t="shared" si="3"/>
        <v>7.8516666666666666</v>
      </c>
      <c r="R29" s="9">
        <f t="shared" si="4"/>
        <v>-1.6666666666669272E-3</v>
      </c>
      <c r="T29" s="9">
        <f t="shared" si="5"/>
        <v>1.6666666666669272E-3</v>
      </c>
    </row>
    <row r="30" spans="1:20">
      <c r="A30">
        <v>22</v>
      </c>
      <c r="B30" s="127"/>
      <c r="C30" s="94" t="s">
        <v>138</v>
      </c>
      <c r="D30" s="94" t="s">
        <v>18</v>
      </c>
      <c r="E30" s="92" t="s">
        <v>38</v>
      </c>
      <c r="F30" s="83">
        <v>5.59</v>
      </c>
      <c r="G30" s="106">
        <v>5.15</v>
      </c>
      <c r="H30" s="68"/>
      <c r="I30" s="82">
        <v>5.29</v>
      </c>
      <c r="J30" s="108">
        <v>5.79</v>
      </c>
      <c r="K30" s="74"/>
      <c r="L30" s="41">
        <f t="shared" si="0"/>
        <v>5.15</v>
      </c>
      <c r="M30" s="42">
        <f t="shared" si="1"/>
        <v>5.79</v>
      </c>
      <c r="N30" s="62">
        <f t="shared" si="2"/>
        <v>12.427184466019412</v>
      </c>
      <c r="O30" s="39"/>
      <c r="P30" s="38">
        <v>5.46</v>
      </c>
      <c r="Q30" s="34">
        <f t="shared" si="3"/>
        <v>5.4550000000000001</v>
      </c>
      <c r="R30" s="9">
        <f t="shared" si="4"/>
        <v>4.9999999999998934E-3</v>
      </c>
      <c r="T30" s="9">
        <f t="shared" si="5"/>
        <v>-4.9999999999998934E-3</v>
      </c>
    </row>
    <row r="31" spans="1:20">
      <c r="A31">
        <v>23</v>
      </c>
      <c r="B31" s="127"/>
      <c r="C31" s="94" t="s">
        <v>138</v>
      </c>
      <c r="D31" s="94" t="s">
        <v>8</v>
      </c>
      <c r="E31" s="92" t="s">
        <v>38</v>
      </c>
      <c r="F31" s="83">
        <v>3.99</v>
      </c>
      <c r="G31" s="74">
        <v>5.15</v>
      </c>
      <c r="H31" s="105">
        <v>3.49</v>
      </c>
      <c r="I31" s="82">
        <v>3.85</v>
      </c>
      <c r="J31" s="108">
        <v>5.79</v>
      </c>
      <c r="K31" s="74">
        <v>4.59</v>
      </c>
      <c r="L31" s="41">
        <f t="shared" ref="L31" si="6">MIN(F31:K31)</f>
        <v>3.49</v>
      </c>
      <c r="M31" s="42">
        <f t="shared" ref="M31" si="7">MAX(F31:K31)</f>
        <v>5.79</v>
      </c>
      <c r="N31" s="62">
        <f t="shared" si="2"/>
        <v>65.902578796561585</v>
      </c>
      <c r="O31" s="39"/>
      <c r="P31" s="38">
        <v>4.4800000000000004</v>
      </c>
      <c r="Q31" s="34">
        <f t="shared" si="3"/>
        <v>4.4766666666666666</v>
      </c>
      <c r="R31" s="9">
        <f t="shared" si="4"/>
        <v>3.3333333333338544E-3</v>
      </c>
      <c r="T31" s="9">
        <f t="shared" si="5"/>
        <v>-3.3333333333338544E-3</v>
      </c>
    </row>
    <row r="32" spans="1:20">
      <c r="A32">
        <v>24</v>
      </c>
      <c r="B32" s="127"/>
      <c r="C32" s="90" t="s">
        <v>48</v>
      </c>
      <c r="D32" s="91" t="s">
        <v>49</v>
      </c>
      <c r="E32" s="92" t="s">
        <v>12</v>
      </c>
      <c r="F32" s="110">
        <v>5.69</v>
      </c>
      <c r="G32" s="106">
        <v>4.29</v>
      </c>
      <c r="H32" s="68">
        <v>4.79</v>
      </c>
      <c r="I32" s="82">
        <v>5.25</v>
      </c>
      <c r="J32" s="74">
        <v>4.59</v>
      </c>
      <c r="K32" s="74">
        <v>4.99</v>
      </c>
      <c r="L32" s="41">
        <f t="shared" si="0"/>
        <v>4.29</v>
      </c>
      <c r="M32" s="42">
        <f t="shared" si="1"/>
        <v>5.69</v>
      </c>
      <c r="N32" s="62">
        <f t="shared" si="2"/>
        <v>32.634032634032621</v>
      </c>
      <c r="O32" s="39"/>
      <c r="P32" s="38">
        <v>4.93</v>
      </c>
      <c r="Q32" s="34">
        <f t="shared" si="3"/>
        <v>4.9333333333333336</v>
      </c>
      <c r="R32" s="9">
        <f t="shared" si="4"/>
        <v>-3.3333333333338544E-3</v>
      </c>
      <c r="T32" s="9">
        <f t="shared" si="5"/>
        <v>3.3333333333338544E-3</v>
      </c>
    </row>
    <row r="33" spans="1:20">
      <c r="A33">
        <v>25</v>
      </c>
      <c r="B33" s="127"/>
      <c r="C33" s="90" t="s">
        <v>48</v>
      </c>
      <c r="D33" s="91" t="s">
        <v>8</v>
      </c>
      <c r="E33" s="92" t="s">
        <v>12</v>
      </c>
      <c r="F33" s="110">
        <v>5.39</v>
      </c>
      <c r="G33" s="106">
        <v>4.29</v>
      </c>
      <c r="H33" s="69">
        <v>4.6900000000000004</v>
      </c>
      <c r="I33" s="79">
        <v>5.09</v>
      </c>
      <c r="J33" s="72">
        <v>4.59</v>
      </c>
      <c r="K33" s="72">
        <v>4.8899999999999997</v>
      </c>
      <c r="L33" s="41">
        <f t="shared" si="0"/>
        <v>4.29</v>
      </c>
      <c r="M33" s="42">
        <f t="shared" si="1"/>
        <v>5.39</v>
      </c>
      <c r="N33" s="62">
        <f t="shared" si="2"/>
        <v>25.641025641025635</v>
      </c>
      <c r="O33" s="39"/>
      <c r="P33" s="38">
        <v>4.82</v>
      </c>
      <c r="Q33" s="34">
        <f t="shared" si="3"/>
        <v>4.8233333333333333</v>
      </c>
      <c r="R33" s="9">
        <f t="shared" si="4"/>
        <v>-3.3333333333329662E-3</v>
      </c>
      <c r="T33" s="9">
        <f t="shared" si="5"/>
        <v>3.3333333333329662E-3</v>
      </c>
    </row>
    <row r="34" spans="1:20">
      <c r="A34">
        <v>26</v>
      </c>
      <c r="B34" s="127"/>
      <c r="C34" s="90" t="s">
        <v>53</v>
      </c>
      <c r="D34" s="91" t="s">
        <v>8</v>
      </c>
      <c r="E34" s="92" t="s">
        <v>25</v>
      </c>
      <c r="F34" s="77">
        <v>2.99</v>
      </c>
      <c r="G34" s="72">
        <v>2.99</v>
      </c>
      <c r="H34" s="108">
        <v>3</v>
      </c>
      <c r="I34" s="79">
        <v>2.85</v>
      </c>
      <c r="J34" s="72">
        <v>2.59</v>
      </c>
      <c r="K34" s="72">
        <v>2.69</v>
      </c>
      <c r="L34" s="41">
        <f t="shared" si="0"/>
        <v>2.59</v>
      </c>
      <c r="M34" s="42">
        <f t="shared" si="1"/>
        <v>3</v>
      </c>
      <c r="N34" s="62">
        <f t="shared" si="2"/>
        <v>15.83011583011583</v>
      </c>
      <c r="O34" s="39"/>
      <c r="P34" s="38">
        <v>2.85</v>
      </c>
      <c r="Q34" s="34">
        <f t="shared" si="3"/>
        <v>2.8516666666666666</v>
      </c>
      <c r="R34" s="9">
        <f t="shared" si="4"/>
        <v>-1.6666666666664831E-3</v>
      </c>
      <c r="T34" s="9">
        <f t="shared" si="5"/>
        <v>1.6666666666664831E-3</v>
      </c>
    </row>
    <row r="35" spans="1:20">
      <c r="A35">
        <v>27</v>
      </c>
      <c r="B35" s="127"/>
      <c r="C35" s="90" t="s">
        <v>54</v>
      </c>
      <c r="D35" s="91" t="s">
        <v>55</v>
      </c>
      <c r="E35" s="92" t="s">
        <v>56</v>
      </c>
      <c r="F35" s="77">
        <v>3.49</v>
      </c>
      <c r="G35" s="72">
        <v>2.99</v>
      </c>
      <c r="H35" s="108">
        <v>4.1900000000000004</v>
      </c>
      <c r="I35" s="79">
        <v>3.59</v>
      </c>
      <c r="J35" s="72">
        <v>3.69</v>
      </c>
      <c r="K35" s="73">
        <v>2.69</v>
      </c>
      <c r="L35" s="41">
        <f t="shared" si="0"/>
        <v>2.69</v>
      </c>
      <c r="M35" s="42">
        <f t="shared" si="1"/>
        <v>4.1900000000000004</v>
      </c>
      <c r="N35" s="62">
        <f t="shared" si="2"/>
        <v>55.762081784386652</v>
      </c>
      <c r="O35" s="39"/>
      <c r="P35" s="38">
        <v>3.44</v>
      </c>
      <c r="Q35" s="34">
        <f t="shared" si="3"/>
        <v>3.4400000000000008</v>
      </c>
      <c r="R35" s="9">
        <f t="shared" si="4"/>
        <v>0</v>
      </c>
      <c r="T35" s="9">
        <f t="shared" si="5"/>
        <v>0</v>
      </c>
    </row>
    <row r="36" spans="1:20">
      <c r="A36">
        <v>28</v>
      </c>
      <c r="B36" s="127"/>
      <c r="C36" s="90" t="s">
        <v>57</v>
      </c>
      <c r="D36" s="91" t="s">
        <v>58</v>
      </c>
      <c r="E36" s="92" t="s">
        <v>87</v>
      </c>
      <c r="F36" s="77">
        <v>3.99</v>
      </c>
      <c r="G36" s="106">
        <v>3.59</v>
      </c>
      <c r="H36" s="105">
        <v>3.59</v>
      </c>
      <c r="I36" s="79">
        <v>3.89</v>
      </c>
      <c r="J36" s="108">
        <v>4.49</v>
      </c>
      <c r="K36" s="72">
        <v>4.3899999999999997</v>
      </c>
      <c r="L36" s="41">
        <f t="shared" si="0"/>
        <v>3.59</v>
      </c>
      <c r="M36" s="42">
        <f t="shared" si="1"/>
        <v>4.49</v>
      </c>
      <c r="N36" s="62">
        <f t="shared" si="2"/>
        <v>25.069637883008355</v>
      </c>
      <c r="O36" s="39"/>
      <c r="P36" s="38">
        <v>3.99</v>
      </c>
      <c r="Q36" s="34">
        <f t="shared" si="3"/>
        <v>3.99</v>
      </c>
      <c r="R36" s="9">
        <f t="shared" si="4"/>
        <v>0</v>
      </c>
      <c r="T36" s="9">
        <f t="shared" si="5"/>
        <v>0</v>
      </c>
    </row>
    <row r="37" spans="1:20">
      <c r="A37">
        <v>29</v>
      </c>
      <c r="B37" s="127"/>
      <c r="C37" s="90" t="s">
        <v>59</v>
      </c>
      <c r="D37" s="91" t="s">
        <v>60</v>
      </c>
      <c r="E37" s="92" t="s">
        <v>61</v>
      </c>
      <c r="F37" s="110">
        <v>5.89</v>
      </c>
      <c r="G37" s="72">
        <v>5.39</v>
      </c>
      <c r="H37" s="69">
        <v>5.78</v>
      </c>
      <c r="I37" s="104">
        <v>4.8899999999999997</v>
      </c>
      <c r="J37" s="72">
        <v>5.79</v>
      </c>
      <c r="K37" s="72">
        <v>5.69</v>
      </c>
      <c r="L37" s="41">
        <f t="shared" si="0"/>
        <v>4.8899999999999997</v>
      </c>
      <c r="M37" s="42">
        <f t="shared" si="1"/>
        <v>5.89</v>
      </c>
      <c r="N37" s="62">
        <f t="shared" si="2"/>
        <v>20.449897750511255</v>
      </c>
      <c r="O37" s="39"/>
      <c r="P37" s="38">
        <v>5.57</v>
      </c>
      <c r="Q37" s="34">
        <f t="shared" si="3"/>
        <v>5.5716666666666663</v>
      </c>
      <c r="R37" s="9">
        <f t="shared" si="4"/>
        <v>-1.666666666666039E-3</v>
      </c>
      <c r="T37" s="9">
        <f t="shared" si="5"/>
        <v>1.666666666666039E-3</v>
      </c>
    </row>
    <row r="38" spans="1:20">
      <c r="A38">
        <v>30</v>
      </c>
      <c r="B38" s="127"/>
      <c r="C38" s="90" t="s">
        <v>59</v>
      </c>
      <c r="D38" s="91" t="s">
        <v>8</v>
      </c>
      <c r="E38" s="92" t="s">
        <v>61</v>
      </c>
      <c r="F38" s="110">
        <v>5.79</v>
      </c>
      <c r="G38" s="106">
        <v>3.99</v>
      </c>
      <c r="H38" s="69">
        <v>4.99</v>
      </c>
      <c r="I38" s="79">
        <v>5.69</v>
      </c>
      <c r="J38" s="72">
        <v>4.6900000000000004</v>
      </c>
      <c r="K38" s="72">
        <v>4.99</v>
      </c>
      <c r="L38" s="41">
        <f t="shared" si="0"/>
        <v>3.99</v>
      </c>
      <c r="M38" s="42">
        <f t="shared" si="1"/>
        <v>5.79</v>
      </c>
      <c r="N38" s="62">
        <f t="shared" si="2"/>
        <v>45.112781954887197</v>
      </c>
      <c r="O38" s="39"/>
      <c r="P38" s="38">
        <v>5.0199999999999996</v>
      </c>
      <c r="Q38" s="34">
        <f t="shared" si="3"/>
        <v>5.0233333333333334</v>
      </c>
      <c r="R38" s="9">
        <f t="shared" si="4"/>
        <v>-3.3333333333338544E-3</v>
      </c>
      <c r="T38" s="9">
        <f t="shared" si="5"/>
        <v>3.3333333333338544E-3</v>
      </c>
    </row>
    <row r="39" spans="1:20">
      <c r="A39">
        <v>31</v>
      </c>
      <c r="B39" s="127"/>
      <c r="C39" s="90" t="s">
        <v>73</v>
      </c>
      <c r="D39" s="91" t="s">
        <v>8</v>
      </c>
      <c r="E39" s="92" t="s">
        <v>67</v>
      </c>
      <c r="F39" s="77">
        <v>2.39</v>
      </c>
      <c r="G39" s="108">
        <v>2.75</v>
      </c>
      <c r="H39" s="69">
        <v>2.29</v>
      </c>
      <c r="I39" s="79">
        <v>2.09</v>
      </c>
      <c r="J39" s="72">
        <v>1.97</v>
      </c>
      <c r="K39" s="73">
        <v>1.78</v>
      </c>
      <c r="L39" s="41">
        <f t="shared" si="0"/>
        <v>1.78</v>
      </c>
      <c r="M39" s="42">
        <f t="shared" si="1"/>
        <v>2.75</v>
      </c>
      <c r="N39" s="62">
        <f t="shared" si="2"/>
        <v>54.49438202247191</v>
      </c>
      <c r="O39" s="39"/>
      <c r="P39" s="38">
        <v>2.21</v>
      </c>
      <c r="Q39" s="34">
        <f t="shared" si="3"/>
        <v>2.2116666666666664</v>
      </c>
      <c r="R39" s="9">
        <f t="shared" si="4"/>
        <v>-1.6666666666664831E-3</v>
      </c>
      <c r="T39" s="9">
        <f t="shared" si="5"/>
        <v>1.6666666666664831E-3</v>
      </c>
    </row>
    <row r="40" spans="1:20">
      <c r="A40">
        <v>32</v>
      </c>
      <c r="B40" s="127"/>
      <c r="C40" s="90" t="s">
        <v>74</v>
      </c>
      <c r="D40" s="91" t="s">
        <v>75</v>
      </c>
      <c r="E40" s="92" t="s">
        <v>76</v>
      </c>
      <c r="F40" s="77">
        <v>5.95</v>
      </c>
      <c r="G40" s="106">
        <v>4.9800000000000004</v>
      </c>
      <c r="H40" s="69">
        <v>4.99</v>
      </c>
      <c r="I40" s="109">
        <v>6.29</v>
      </c>
      <c r="J40" s="72">
        <v>5.79</v>
      </c>
      <c r="K40" s="72"/>
      <c r="L40" s="41">
        <f t="shared" si="0"/>
        <v>4.9800000000000004</v>
      </c>
      <c r="M40" s="42">
        <f t="shared" si="1"/>
        <v>6.29</v>
      </c>
      <c r="N40" s="62">
        <f t="shared" si="2"/>
        <v>26.305220883534119</v>
      </c>
      <c r="O40" s="39"/>
      <c r="P40" s="38">
        <v>5.6</v>
      </c>
      <c r="Q40" s="34">
        <f t="shared" si="3"/>
        <v>5.6</v>
      </c>
      <c r="R40" s="9">
        <f t="shared" si="4"/>
        <v>0</v>
      </c>
      <c r="T40" s="9">
        <f t="shared" si="5"/>
        <v>0</v>
      </c>
    </row>
    <row r="41" spans="1:20">
      <c r="A41">
        <v>33</v>
      </c>
      <c r="B41" s="127"/>
      <c r="C41" s="95" t="s">
        <v>77</v>
      </c>
      <c r="D41" s="91" t="s">
        <v>78</v>
      </c>
      <c r="E41" s="92" t="s">
        <v>79</v>
      </c>
      <c r="F41" s="77">
        <v>5.98</v>
      </c>
      <c r="G41" s="72">
        <v>5.99</v>
      </c>
      <c r="H41" s="105">
        <v>5.49</v>
      </c>
      <c r="I41" s="79">
        <v>5.89</v>
      </c>
      <c r="J41" s="108">
        <v>6.98</v>
      </c>
      <c r="K41" s="72">
        <v>6.39</v>
      </c>
      <c r="L41" s="42">
        <f t="shared" si="0"/>
        <v>5.49</v>
      </c>
      <c r="M41" s="42">
        <f t="shared" si="1"/>
        <v>6.98</v>
      </c>
      <c r="N41" s="62">
        <f t="shared" si="2"/>
        <v>27.140255009107463</v>
      </c>
      <c r="O41" s="39"/>
      <c r="P41" s="38">
        <v>6.12</v>
      </c>
      <c r="Q41" s="34">
        <f t="shared" ref="Q41:Q68" si="8">AVERAGE(F41:K41)</f>
        <v>6.12</v>
      </c>
      <c r="R41" s="9">
        <f t="shared" si="4"/>
        <v>0</v>
      </c>
      <c r="T41" s="9">
        <f t="shared" si="5"/>
        <v>0</v>
      </c>
    </row>
    <row r="42" spans="1:20" ht="15.75" thickBot="1">
      <c r="A42">
        <v>34</v>
      </c>
      <c r="B42" s="128"/>
      <c r="C42" s="96" t="s">
        <v>143</v>
      </c>
      <c r="D42" s="97" t="s">
        <v>144</v>
      </c>
      <c r="E42" s="98" t="s">
        <v>145</v>
      </c>
      <c r="F42" s="77">
        <v>2.89</v>
      </c>
      <c r="G42" s="72">
        <v>3.79</v>
      </c>
      <c r="H42" s="105">
        <v>2.19</v>
      </c>
      <c r="I42" s="84">
        <v>3.59</v>
      </c>
      <c r="J42" s="72">
        <v>3.69</v>
      </c>
      <c r="K42" s="110">
        <v>4.59</v>
      </c>
      <c r="L42" s="41">
        <f t="shared" ref="L42:L43" si="9">MIN(F42:K42)</f>
        <v>2.19</v>
      </c>
      <c r="M42" s="41">
        <f t="shared" ref="M42:M43" si="10">MAX(F42:K42)</f>
        <v>4.59</v>
      </c>
      <c r="N42" s="62">
        <f t="shared" si="2"/>
        <v>109.58904109589042</v>
      </c>
      <c r="O42" s="39"/>
      <c r="P42" s="38">
        <v>4.29</v>
      </c>
      <c r="Q42" s="34">
        <f t="shared" si="8"/>
        <v>3.4566666666666666</v>
      </c>
      <c r="R42" s="9">
        <f t="shared" si="4"/>
        <v>0.83333333333333348</v>
      </c>
      <c r="T42" s="9">
        <f t="shared" si="5"/>
        <v>-0.83333333333333348</v>
      </c>
    </row>
    <row r="43" spans="1:20" ht="15.75" customHeight="1">
      <c r="A43">
        <v>35</v>
      </c>
      <c r="B43" s="120" t="s">
        <v>127</v>
      </c>
      <c r="C43" s="99" t="s">
        <v>119</v>
      </c>
      <c r="D43" s="100" t="s">
        <v>11</v>
      </c>
      <c r="E43" s="101" t="s">
        <v>12</v>
      </c>
      <c r="F43" s="77">
        <v>3.9</v>
      </c>
      <c r="G43" s="72">
        <v>4.49</v>
      </c>
      <c r="H43" s="108">
        <v>4.79</v>
      </c>
      <c r="I43" s="78">
        <v>3.69</v>
      </c>
      <c r="J43" s="72">
        <v>4.29</v>
      </c>
      <c r="K43" s="72">
        <v>4.6900000000000004</v>
      </c>
      <c r="L43" s="41">
        <f t="shared" si="9"/>
        <v>3.69</v>
      </c>
      <c r="M43" s="41">
        <f t="shared" si="10"/>
        <v>4.79</v>
      </c>
      <c r="N43" s="62">
        <f t="shared" si="2"/>
        <v>29.810298102981022</v>
      </c>
      <c r="O43" s="39"/>
      <c r="P43" s="38">
        <v>4.3099999999999996</v>
      </c>
      <c r="Q43" s="34">
        <f t="shared" si="8"/>
        <v>4.3083333333333336</v>
      </c>
      <c r="R43" s="9">
        <f t="shared" si="4"/>
        <v>1.666666666666039E-3</v>
      </c>
      <c r="T43" s="9">
        <f t="shared" si="5"/>
        <v>-1.666666666666039E-3</v>
      </c>
    </row>
    <row r="44" spans="1:20">
      <c r="A44">
        <v>36</v>
      </c>
      <c r="B44" s="121"/>
      <c r="C44" s="90" t="s">
        <v>10</v>
      </c>
      <c r="D44" s="91" t="s">
        <v>8</v>
      </c>
      <c r="E44" s="92" t="s">
        <v>13</v>
      </c>
      <c r="F44" s="77">
        <v>2.99</v>
      </c>
      <c r="G44" s="72">
        <v>3.99</v>
      </c>
      <c r="H44" s="69">
        <v>3.59</v>
      </c>
      <c r="I44" s="79">
        <v>4.45</v>
      </c>
      <c r="J44" s="72">
        <v>2.79</v>
      </c>
      <c r="K44" s="73">
        <v>2.48</v>
      </c>
      <c r="L44" s="41">
        <f t="shared" ref="L44:L66" si="11">MIN(F44:K44)</f>
        <v>2.48</v>
      </c>
      <c r="M44" s="42">
        <f t="shared" ref="M44:M68" si="12">MAX(F44:K44)</f>
        <v>4.45</v>
      </c>
      <c r="N44" s="62">
        <f t="shared" si="2"/>
        <v>79.435483870967744</v>
      </c>
      <c r="O44" s="39"/>
      <c r="P44" s="38">
        <v>3.38</v>
      </c>
      <c r="Q44" s="34">
        <f t="shared" si="8"/>
        <v>3.3816666666666664</v>
      </c>
      <c r="R44" s="9">
        <f t="shared" si="4"/>
        <v>-1.6666666666664831E-3</v>
      </c>
      <c r="T44" s="9">
        <f t="shared" si="5"/>
        <v>1.6666666666664831E-3</v>
      </c>
    </row>
    <row r="45" spans="1:20">
      <c r="A45">
        <v>37</v>
      </c>
      <c r="B45" s="121"/>
      <c r="C45" s="90" t="s">
        <v>14</v>
      </c>
      <c r="D45" s="91" t="s">
        <v>15</v>
      </c>
      <c r="E45" s="92" t="s">
        <v>86</v>
      </c>
      <c r="F45" s="110">
        <v>26.98</v>
      </c>
      <c r="G45" s="106">
        <v>23.99</v>
      </c>
      <c r="H45" s="69">
        <v>24.39</v>
      </c>
      <c r="I45" s="79">
        <v>24.95</v>
      </c>
      <c r="J45" s="72"/>
      <c r="K45" s="72">
        <v>24.99</v>
      </c>
      <c r="L45" s="41">
        <f t="shared" si="11"/>
        <v>23.99</v>
      </c>
      <c r="M45" s="42">
        <f t="shared" si="12"/>
        <v>26.98</v>
      </c>
      <c r="N45" s="62">
        <f t="shared" si="2"/>
        <v>12.463526469362236</v>
      </c>
      <c r="O45" s="39"/>
      <c r="P45" s="38">
        <v>25.06</v>
      </c>
      <c r="Q45" s="34">
        <f t="shared" si="8"/>
        <v>25.06</v>
      </c>
      <c r="R45" s="9">
        <f t="shared" si="4"/>
        <v>0</v>
      </c>
      <c r="T45" s="9">
        <f t="shared" si="5"/>
        <v>0</v>
      </c>
    </row>
    <row r="46" spans="1:20">
      <c r="A46">
        <v>38</v>
      </c>
      <c r="B46" s="121"/>
      <c r="C46" s="90" t="s">
        <v>14</v>
      </c>
      <c r="D46" s="91" t="s">
        <v>8</v>
      </c>
      <c r="E46" s="92" t="s">
        <v>86</v>
      </c>
      <c r="F46" s="83">
        <v>7.79</v>
      </c>
      <c r="G46" s="74">
        <v>7.2</v>
      </c>
      <c r="H46" s="117">
        <v>6.59</v>
      </c>
      <c r="I46" s="73">
        <v>4.9800000000000004</v>
      </c>
      <c r="J46" s="74">
        <v>5.97</v>
      </c>
      <c r="K46" s="108">
        <v>11.99</v>
      </c>
      <c r="L46" s="41">
        <f t="shared" ref="L46:L47" si="13">MIN(F46:K46)</f>
        <v>4.9800000000000004</v>
      </c>
      <c r="M46" s="42">
        <f t="shared" ref="M46:M47" si="14">MAX(F46:K46)</f>
        <v>11.99</v>
      </c>
      <c r="N46" s="118">
        <f t="shared" si="2"/>
        <v>140.76305220883532</v>
      </c>
      <c r="O46" s="39"/>
      <c r="P46" s="38">
        <v>7.42</v>
      </c>
      <c r="Q46" s="34">
        <f t="shared" si="8"/>
        <v>7.4200000000000008</v>
      </c>
      <c r="R46" s="9">
        <f t="shared" si="4"/>
        <v>0</v>
      </c>
      <c r="T46" s="9">
        <f t="shared" si="5"/>
        <v>0</v>
      </c>
    </row>
    <row r="47" spans="1:20">
      <c r="A47">
        <v>39</v>
      </c>
      <c r="B47" s="121"/>
      <c r="C47" s="90" t="s">
        <v>28</v>
      </c>
      <c r="D47" s="91" t="s">
        <v>139</v>
      </c>
      <c r="E47" s="92" t="s">
        <v>29</v>
      </c>
      <c r="F47" s="107">
        <v>2.99</v>
      </c>
      <c r="G47" s="72">
        <v>5.19</v>
      </c>
      <c r="H47" s="108">
        <v>5.99</v>
      </c>
      <c r="I47" s="79"/>
      <c r="J47" s="72">
        <v>3.29</v>
      </c>
      <c r="K47" s="72">
        <v>4.1900000000000004</v>
      </c>
      <c r="L47" s="41">
        <f t="shared" si="13"/>
        <v>2.99</v>
      </c>
      <c r="M47" s="42">
        <f t="shared" si="14"/>
        <v>5.99</v>
      </c>
      <c r="N47" s="62">
        <f t="shared" ref="N47" si="15">M47*100/L47-100</f>
        <v>100.33444816053509</v>
      </c>
      <c r="O47" s="39"/>
      <c r="P47" s="38">
        <v>4.33</v>
      </c>
      <c r="Q47" s="34">
        <f t="shared" si="8"/>
        <v>4.33</v>
      </c>
      <c r="R47" s="9">
        <f t="shared" si="4"/>
        <v>0</v>
      </c>
      <c r="T47" s="9">
        <f t="shared" si="5"/>
        <v>0</v>
      </c>
    </row>
    <row r="48" spans="1:20">
      <c r="A48">
        <v>40</v>
      </c>
      <c r="B48" s="121"/>
      <c r="C48" s="90" t="s">
        <v>28</v>
      </c>
      <c r="D48" s="91" t="s">
        <v>140</v>
      </c>
      <c r="E48" s="92" t="s">
        <v>29</v>
      </c>
      <c r="F48" s="107">
        <v>2.95</v>
      </c>
      <c r="G48" s="72">
        <v>4.74</v>
      </c>
      <c r="H48" s="69">
        <v>4.99</v>
      </c>
      <c r="I48" s="79">
        <v>4.75</v>
      </c>
      <c r="J48" s="108">
        <v>6.49</v>
      </c>
      <c r="K48" s="72">
        <v>4.49</v>
      </c>
      <c r="L48" s="41">
        <f t="shared" si="11"/>
        <v>2.95</v>
      </c>
      <c r="M48" s="42">
        <f t="shared" si="12"/>
        <v>6.49</v>
      </c>
      <c r="N48" s="62">
        <f t="shared" si="2"/>
        <v>120</v>
      </c>
      <c r="O48" s="39"/>
      <c r="P48" s="38">
        <v>4.74</v>
      </c>
      <c r="Q48" s="34">
        <f t="shared" si="8"/>
        <v>4.7350000000000003</v>
      </c>
      <c r="R48" s="9">
        <f t="shared" si="4"/>
        <v>4.9999999999998934E-3</v>
      </c>
      <c r="T48" s="9">
        <f t="shared" si="5"/>
        <v>-4.9999999999998934E-3</v>
      </c>
    </row>
    <row r="49" spans="1:20">
      <c r="A49">
        <v>41</v>
      </c>
      <c r="B49" s="121"/>
      <c r="C49" s="90" t="s">
        <v>30</v>
      </c>
      <c r="D49" s="91" t="s">
        <v>102</v>
      </c>
      <c r="E49" s="92" t="s">
        <v>31</v>
      </c>
      <c r="F49" s="77">
        <v>7.79</v>
      </c>
      <c r="G49" s="108">
        <v>8.99</v>
      </c>
      <c r="H49" s="69">
        <v>7.89</v>
      </c>
      <c r="I49" s="79">
        <v>7.59</v>
      </c>
      <c r="J49" s="72">
        <v>6.99</v>
      </c>
      <c r="K49" s="73">
        <v>6.99</v>
      </c>
      <c r="L49" s="41">
        <f t="shared" si="11"/>
        <v>6.99</v>
      </c>
      <c r="M49" s="42">
        <f t="shared" si="12"/>
        <v>8.99</v>
      </c>
      <c r="N49" s="62">
        <f t="shared" si="2"/>
        <v>28.612303290414872</v>
      </c>
      <c r="O49" s="39"/>
      <c r="P49" s="38">
        <v>7.71</v>
      </c>
      <c r="Q49" s="34">
        <f t="shared" si="8"/>
        <v>7.7066666666666679</v>
      </c>
      <c r="R49" s="9">
        <f t="shared" si="4"/>
        <v>3.333333333332078E-3</v>
      </c>
      <c r="T49" s="9">
        <f t="shared" si="5"/>
        <v>-3.333333333332078E-3</v>
      </c>
    </row>
    <row r="50" spans="1:20">
      <c r="A50">
        <v>42</v>
      </c>
      <c r="B50" s="121"/>
      <c r="C50" s="90" t="s">
        <v>30</v>
      </c>
      <c r="D50" s="91" t="s">
        <v>16</v>
      </c>
      <c r="E50" s="92" t="s">
        <v>31</v>
      </c>
      <c r="F50" s="107">
        <v>2.69</v>
      </c>
      <c r="G50" s="108">
        <v>3.49</v>
      </c>
      <c r="H50" s="68"/>
      <c r="I50" s="79">
        <v>3.39</v>
      </c>
      <c r="J50" s="108">
        <v>3.49</v>
      </c>
      <c r="K50" s="74"/>
      <c r="L50" s="41">
        <f t="shared" si="11"/>
        <v>2.69</v>
      </c>
      <c r="M50" s="42">
        <f t="shared" si="12"/>
        <v>3.49</v>
      </c>
      <c r="N50" s="62">
        <f t="shared" si="2"/>
        <v>29.739776951672866</v>
      </c>
      <c r="O50" s="39"/>
      <c r="P50" s="38">
        <v>3.27</v>
      </c>
      <c r="Q50" s="34">
        <f t="shared" si="8"/>
        <v>3.2650000000000001</v>
      </c>
      <c r="R50" s="9">
        <f t="shared" si="4"/>
        <v>4.9999999999998934E-3</v>
      </c>
      <c r="T50" s="9">
        <f t="shared" si="5"/>
        <v>-4.9999999999998934E-3</v>
      </c>
    </row>
    <row r="51" spans="1:20">
      <c r="A51">
        <v>43</v>
      </c>
      <c r="B51" s="121"/>
      <c r="C51" s="90" t="s">
        <v>32</v>
      </c>
      <c r="D51" s="91" t="s">
        <v>33</v>
      </c>
      <c r="E51" s="92" t="s">
        <v>31</v>
      </c>
      <c r="F51" s="77">
        <v>2.78</v>
      </c>
      <c r="G51" s="108">
        <v>3.19</v>
      </c>
      <c r="H51" s="69">
        <v>2.99</v>
      </c>
      <c r="I51" s="79">
        <v>2.79</v>
      </c>
      <c r="J51" s="72">
        <v>2.74</v>
      </c>
      <c r="K51" s="72">
        <v>2.79</v>
      </c>
      <c r="L51" s="41">
        <f t="shared" si="11"/>
        <v>2.74</v>
      </c>
      <c r="M51" s="42">
        <f t="shared" si="12"/>
        <v>3.19</v>
      </c>
      <c r="N51" s="62">
        <f t="shared" si="2"/>
        <v>16.423357664233563</v>
      </c>
      <c r="O51" s="39"/>
      <c r="P51" s="38">
        <v>2.88</v>
      </c>
      <c r="Q51" s="34">
        <f t="shared" si="8"/>
        <v>2.8800000000000003</v>
      </c>
      <c r="R51" s="9">
        <f t="shared" si="4"/>
        <v>0</v>
      </c>
      <c r="T51" s="9">
        <f t="shared" si="5"/>
        <v>0</v>
      </c>
    </row>
    <row r="52" spans="1:20">
      <c r="A52">
        <v>44</v>
      </c>
      <c r="B52" s="121"/>
      <c r="C52" s="90" t="s">
        <v>32</v>
      </c>
      <c r="D52" s="91" t="s">
        <v>8</v>
      </c>
      <c r="E52" s="92" t="s">
        <v>31</v>
      </c>
      <c r="F52" s="110">
        <v>2.29</v>
      </c>
      <c r="G52" s="72">
        <v>1.55</v>
      </c>
      <c r="H52" s="69">
        <v>1.99</v>
      </c>
      <c r="I52" s="79">
        <v>1.99</v>
      </c>
      <c r="J52" s="72">
        <v>1.69</v>
      </c>
      <c r="K52" s="72">
        <v>1.38</v>
      </c>
      <c r="L52" s="41">
        <f t="shared" si="11"/>
        <v>1.38</v>
      </c>
      <c r="M52" s="42">
        <f t="shared" si="12"/>
        <v>2.29</v>
      </c>
      <c r="N52" s="62">
        <f t="shared" si="2"/>
        <v>65.94202898550725</v>
      </c>
      <c r="O52" s="39"/>
      <c r="P52" s="38">
        <v>1.82</v>
      </c>
      <c r="Q52" s="34">
        <f t="shared" si="8"/>
        <v>1.8150000000000002</v>
      </c>
      <c r="R52" s="9">
        <f t="shared" si="4"/>
        <v>4.9999999999998934E-3</v>
      </c>
      <c r="T52" s="9">
        <f t="shared" si="5"/>
        <v>-4.9999999999998934E-3</v>
      </c>
    </row>
    <row r="53" spans="1:20">
      <c r="A53">
        <v>45</v>
      </c>
      <c r="B53" s="121"/>
      <c r="C53" s="90" t="s">
        <v>45</v>
      </c>
      <c r="D53" s="91" t="s">
        <v>46</v>
      </c>
      <c r="E53" s="92" t="s">
        <v>47</v>
      </c>
      <c r="F53" s="80"/>
      <c r="G53" s="72">
        <v>3.29</v>
      </c>
      <c r="H53" s="108">
        <v>3.49</v>
      </c>
      <c r="I53" s="109">
        <v>3.49</v>
      </c>
      <c r="J53" s="108">
        <v>3.49</v>
      </c>
      <c r="K53" s="73">
        <v>3.19</v>
      </c>
      <c r="L53" s="41">
        <f t="shared" si="11"/>
        <v>3.19</v>
      </c>
      <c r="M53" s="42">
        <f t="shared" si="12"/>
        <v>3.49</v>
      </c>
      <c r="N53" s="62">
        <f t="shared" si="2"/>
        <v>9.4043887147335425</v>
      </c>
      <c r="O53" s="39"/>
      <c r="P53" s="38">
        <v>3.39</v>
      </c>
      <c r="Q53" s="34">
        <f t="shared" si="8"/>
        <v>3.3899999999999997</v>
      </c>
      <c r="R53" s="9">
        <f t="shared" si="4"/>
        <v>0</v>
      </c>
      <c r="T53" s="9">
        <f t="shared" si="5"/>
        <v>0</v>
      </c>
    </row>
    <row r="54" spans="1:20">
      <c r="A54">
        <v>46</v>
      </c>
      <c r="B54" s="121"/>
      <c r="C54" s="90" t="s">
        <v>50</v>
      </c>
      <c r="D54" s="91" t="s">
        <v>51</v>
      </c>
      <c r="E54" s="92" t="s">
        <v>31</v>
      </c>
      <c r="F54" s="110">
        <v>6.79</v>
      </c>
      <c r="G54" s="72">
        <v>6.49</v>
      </c>
      <c r="H54" s="69">
        <v>6.49</v>
      </c>
      <c r="I54" s="104">
        <v>5.75</v>
      </c>
      <c r="J54" s="72">
        <v>5.99</v>
      </c>
      <c r="K54" s="72">
        <v>5.98</v>
      </c>
      <c r="L54" s="41">
        <f t="shared" si="11"/>
        <v>5.75</v>
      </c>
      <c r="M54" s="42">
        <f t="shared" si="12"/>
        <v>6.79</v>
      </c>
      <c r="N54" s="62">
        <f t="shared" si="2"/>
        <v>18.086956521739125</v>
      </c>
      <c r="O54" s="39"/>
      <c r="P54" s="38">
        <v>6.25</v>
      </c>
      <c r="Q54" s="34">
        <f t="shared" si="8"/>
        <v>6.2483333333333348</v>
      </c>
      <c r="R54" s="9">
        <f t="shared" si="4"/>
        <v>1.6666666666651508E-3</v>
      </c>
      <c r="T54" s="9">
        <f t="shared" si="5"/>
        <v>-1.6666666666651508E-3</v>
      </c>
    </row>
    <row r="55" spans="1:20">
      <c r="A55">
        <v>47</v>
      </c>
      <c r="B55" s="121"/>
      <c r="C55" s="90" t="s">
        <v>50</v>
      </c>
      <c r="D55" s="91" t="s">
        <v>52</v>
      </c>
      <c r="E55" s="92" t="s">
        <v>31</v>
      </c>
      <c r="F55" s="83">
        <v>4.49</v>
      </c>
      <c r="G55" s="74">
        <v>3.85</v>
      </c>
      <c r="H55" s="105">
        <v>3.85</v>
      </c>
      <c r="I55" s="82"/>
      <c r="J55" s="74"/>
      <c r="K55" s="108">
        <v>4.6900000000000004</v>
      </c>
      <c r="L55" s="41">
        <f t="shared" si="11"/>
        <v>3.85</v>
      </c>
      <c r="M55" s="42">
        <f t="shared" si="12"/>
        <v>4.6900000000000004</v>
      </c>
      <c r="N55" s="62">
        <f t="shared" si="2"/>
        <v>21.818181818181827</v>
      </c>
      <c r="O55" s="39"/>
      <c r="P55" s="38">
        <v>4.22</v>
      </c>
      <c r="Q55" s="34">
        <f t="shared" si="8"/>
        <v>4.22</v>
      </c>
      <c r="R55" s="9">
        <f t="shared" si="4"/>
        <v>0</v>
      </c>
      <c r="T55" s="9">
        <f t="shared" si="5"/>
        <v>0</v>
      </c>
    </row>
    <row r="56" spans="1:20">
      <c r="A56">
        <v>48</v>
      </c>
      <c r="B56" s="121"/>
      <c r="C56" s="90" t="s">
        <v>62</v>
      </c>
      <c r="D56" s="91" t="s">
        <v>63</v>
      </c>
      <c r="E56" s="92" t="s">
        <v>64</v>
      </c>
      <c r="F56" s="115"/>
      <c r="G56" s="108">
        <v>10.94</v>
      </c>
      <c r="H56" s="68"/>
      <c r="I56" s="82">
        <v>10.39</v>
      </c>
      <c r="J56" s="39"/>
      <c r="K56" s="73">
        <v>10.29</v>
      </c>
      <c r="L56" s="41">
        <f t="shared" si="11"/>
        <v>10.29</v>
      </c>
      <c r="M56" s="42">
        <f t="shared" si="12"/>
        <v>10.94</v>
      </c>
      <c r="N56" s="62">
        <f t="shared" si="2"/>
        <v>6.316812439261426</v>
      </c>
      <c r="O56" s="39"/>
      <c r="P56" s="38">
        <v>10.54</v>
      </c>
      <c r="Q56" s="34">
        <f t="shared" si="8"/>
        <v>10.54</v>
      </c>
      <c r="R56" s="9">
        <f t="shared" si="4"/>
        <v>0</v>
      </c>
      <c r="T56" s="9">
        <f t="shared" si="5"/>
        <v>0</v>
      </c>
    </row>
    <row r="57" spans="1:20">
      <c r="A57">
        <v>49</v>
      </c>
      <c r="B57" s="121"/>
      <c r="C57" s="90" t="s">
        <v>62</v>
      </c>
      <c r="D57" s="91" t="s">
        <v>65</v>
      </c>
      <c r="E57" s="92" t="s">
        <v>64</v>
      </c>
      <c r="F57" s="115"/>
      <c r="G57" s="106">
        <v>7.29</v>
      </c>
      <c r="H57" s="68"/>
      <c r="I57" s="108">
        <v>8.9499999999999993</v>
      </c>
      <c r="J57" s="74">
        <v>7.98</v>
      </c>
      <c r="K57" s="74">
        <v>7.99</v>
      </c>
      <c r="L57" s="41">
        <f t="shared" si="11"/>
        <v>7.29</v>
      </c>
      <c r="M57" s="42">
        <f t="shared" si="12"/>
        <v>8.9499999999999993</v>
      </c>
      <c r="N57" s="62">
        <f t="shared" si="2"/>
        <v>22.770919067215345</v>
      </c>
      <c r="O57" s="39"/>
      <c r="P57" s="38">
        <v>8.0500000000000007</v>
      </c>
      <c r="Q57" s="34">
        <f t="shared" si="8"/>
        <v>8.0525000000000002</v>
      </c>
      <c r="R57" s="9">
        <f t="shared" si="4"/>
        <v>-2.4999999999995026E-3</v>
      </c>
      <c r="T57" s="9">
        <f t="shared" si="5"/>
        <v>2.4999999999995026E-3</v>
      </c>
    </row>
    <row r="58" spans="1:20" ht="16.5" customHeight="1">
      <c r="A58">
        <v>50</v>
      </c>
      <c r="B58" s="121"/>
      <c r="C58" s="90" t="s">
        <v>66</v>
      </c>
      <c r="D58" s="91" t="s">
        <v>33</v>
      </c>
      <c r="E58" s="92" t="s">
        <v>124</v>
      </c>
      <c r="F58" s="68">
        <v>12.98</v>
      </c>
      <c r="G58" s="72">
        <v>11.9</v>
      </c>
      <c r="H58" s="69">
        <v>14.19</v>
      </c>
      <c r="I58" s="104">
        <v>9.75</v>
      </c>
      <c r="J58" s="74">
        <v>10.98</v>
      </c>
      <c r="K58" s="108">
        <v>15.29</v>
      </c>
      <c r="L58" s="41">
        <f t="shared" si="11"/>
        <v>9.75</v>
      </c>
      <c r="M58" s="42">
        <f t="shared" si="12"/>
        <v>15.29</v>
      </c>
      <c r="N58" s="62">
        <f t="shared" si="2"/>
        <v>56.820512820512818</v>
      </c>
      <c r="O58" s="39"/>
      <c r="P58" s="38">
        <v>12.52</v>
      </c>
      <c r="Q58" s="34">
        <f t="shared" si="8"/>
        <v>12.515000000000001</v>
      </c>
      <c r="R58" s="9">
        <f t="shared" si="4"/>
        <v>4.9999999999990052E-3</v>
      </c>
      <c r="T58" s="9">
        <f t="shared" si="5"/>
        <v>-4.9999999999990052E-3</v>
      </c>
    </row>
    <row r="59" spans="1:20">
      <c r="A59" s="68">
        <v>51</v>
      </c>
      <c r="B59" s="121"/>
      <c r="C59" s="90" t="s">
        <v>66</v>
      </c>
      <c r="D59" s="68" t="s">
        <v>8</v>
      </c>
      <c r="E59" s="68" t="s">
        <v>124</v>
      </c>
      <c r="F59" s="68">
        <v>9.98</v>
      </c>
      <c r="G59" s="68">
        <v>8.99</v>
      </c>
      <c r="H59" s="108">
        <v>14.19</v>
      </c>
      <c r="I59" s="68">
        <v>9.75</v>
      </c>
      <c r="J59" s="73">
        <v>10.98</v>
      </c>
      <c r="K59" s="73">
        <v>8.98</v>
      </c>
      <c r="L59" s="41">
        <f t="shared" si="11"/>
        <v>8.98</v>
      </c>
      <c r="M59" s="42">
        <f t="shared" si="12"/>
        <v>14.19</v>
      </c>
      <c r="N59" s="62">
        <f t="shared" si="2"/>
        <v>58.017817371937639</v>
      </c>
      <c r="O59" s="39"/>
      <c r="P59" s="38">
        <v>10.48</v>
      </c>
      <c r="Q59" s="34">
        <f t="shared" si="8"/>
        <v>10.478333333333333</v>
      </c>
      <c r="R59" s="9">
        <f t="shared" si="4"/>
        <v>1.6666666666669272E-3</v>
      </c>
      <c r="T59" s="9">
        <f t="shared" si="5"/>
        <v>-1.6666666666669272E-3</v>
      </c>
    </row>
    <row r="60" spans="1:20">
      <c r="A60">
        <v>52</v>
      </c>
      <c r="B60" s="121"/>
      <c r="C60" s="90" t="s">
        <v>68</v>
      </c>
      <c r="D60" s="91" t="s">
        <v>69</v>
      </c>
      <c r="E60" s="92" t="s">
        <v>70</v>
      </c>
      <c r="F60" s="107">
        <v>13.9</v>
      </c>
      <c r="G60" s="72">
        <v>16.489999999999998</v>
      </c>
      <c r="H60" s="69">
        <v>14.99</v>
      </c>
      <c r="I60" s="79">
        <v>13.99</v>
      </c>
      <c r="J60" s="72">
        <v>15.49</v>
      </c>
      <c r="K60" s="108">
        <v>16.989999999999998</v>
      </c>
      <c r="L60" s="41">
        <f t="shared" si="11"/>
        <v>13.9</v>
      </c>
      <c r="M60" s="42">
        <f t="shared" si="12"/>
        <v>16.989999999999998</v>
      </c>
      <c r="N60" s="62">
        <f t="shared" si="2"/>
        <v>22.230215827338114</v>
      </c>
      <c r="O60" s="39"/>
      <c r="P60" s="38">
        <v>15.31</v>
      </c>
      <c r="Q60" s="34">
        <f t="shared" si="8"/>
        <v>15.308333333333332</v>
      </c>
      <c r="R60" s="9">
        <f t="shared" si="4"/>
        <v>1.6666666666687036E-3</v>
      </c>
      <c r="T60" s="9">
        <f t="shared" si="5"/>
        <v>-1.6666666666687036E-3</v>
      </c>
    </row>
    <row r="61" spans="1:20">
      <c r="A61">
        <v>53</v>
      </c>
      <c r="B61" s="121"/>
      <c r="C61" s="90" t="s">
        <v>68</v>
      </c>
      <c r="D61" s="91" t="s">
        <v>8</v>
      </c>
      <c r="E61" s="92" t="s">
        <v>70</v>
      </c>
      <c r="F61" s="77">
        <v>8.98</v>
      </c>
      <c r="G61" s="72">
        <v>9.65</v>
      </c>
      <c r="H61" s="117">
        <v>7.9</v>
      </c>
      <c r="I61" s="104">
        <v>4.99</v>
      </c>
      <c r="J61" s="108">
        <v>13.49</v>
      </c>
      <c r="K61" s="72">
        <v>12.89</v>
      </c>
      <c r="L61" s="41">
        <f t="shared" si="11"/>
        <v>4.99</v>
      </c>
      <c r="M61" s="42">
        <f t="shared" si="12"/>
        <v>13.49</v>
      </c>
      <c r="N61" s="118">
        <f t="shared" si="2"/>
        <v>170.34068136272543</v>
      </c>
      <c r="O61" s="39"/>
      <c r="P61" s="38">
        <v>9.65</v>
      </c>
      <c r="Q61" s="34">
        <f t="shared" si="8"/>
        <v>9.65</v>
      </c>
      <c r="R61" s="9">
        <f t="shared" si="4"/>
        <v>0</v>
      </c>
      <c r="T61" s="9">
        <f t="shared" si="5"/>
        <v>0</v>
      </c>
    </row>
    <row r="62" spans="1:20" ht="15.75" thickBot="1">
      <c r="A62">
        <v>54</v>
      </c>
      <c r="B62" s="122"/>
      <c r="C62" s="38" t="s">
        <v>71</v>
      </c>
      <c r="D62" s="38" t="s">
        <v>72</v>
      </c>
      <c r="E62" s="92" t="s">
        <v>89</v>
      </c>
      <c r="F62" s="108">
        <v>3.99</v>
      </c>
      <c r="G62" s="72">
        <v>2.69</v>
      </c>
      <c r="H62" s="72">
        <v>3.09</v>
      </c>
      <c r="I62" s="84">
        <v>2.99</v>
      </c>
      <c r="J62" s="116"/>
      <c r="K62" s="38">
        <v>2.09</v>
      </c>
      <c r="L62" s="38">
        <f t="shared" si="11"/>
        <v>2.09</v>
      </c>
      <c r="M62" s="42">
        <f t="shared" si="12"/>
        <v>3.99</v>
      </c>
      <c r="N62" s="62">
        <f t="shared" si="2"/>
        <v>90.909090909090935</v>
      </c>
      <c r="O62" s="39"/>
      <c r="P62" s="38">
        <v>2.97</v>
      </c>
      <c r="Q62" s="34">
        <f t="shared" si="8"/>
        <v>2.9699999999999998</v>
      </c>
      <c r="R62" s="9">
        <f t="shared" si="4"/>
        <v>0</v>
      </c>
      <c r="T62" s="9">
        <f t="shared" si="5"/>
        <v>0</v>
      </c>
    </row>
    <row r="63" spans="1:20" ht="15.75" customHeight="1">
      <c r="A63">
        <v>55</v>
      </c>
      <c r="B63" s="123" t="s">
        <v>128</v>
      </c>
      <c r="C63" s="99" t="s">
        <v>80</v>
      </c>
      <c r="D63" s="100" t="s">
        <v>81</v>
      </c>
      <c r="E63" s="101" t="s">
        <v>82</v>
      </c>
      <c r="F63" s="107">
        <v>12.9</v>
      </c>
      <c r="G63" s="76">
        <v>12.98</v>
      </c>
      <c r="H63" s="87">
        <v>12.99</v>
      </c>
      <c r="I63" s="109">
        <v>13.98</v>
      </c>
      <c r="J63" s="108">
        <v>13.98</v>
      </c>
      <c r="K63" s="76">
        <v>12.98</v>
      </c>
      <c r="L63" s="46">
        <f t="shared" si="11"/>
        <v>12.9</v>
      </c>
      <c r="M63" s="55">
        <f t="shared" si="12"/>
        <v>13.98</v>
      </c>
      <c r="N63" s="63">
        <f t="shared" si="2"/>
        <v>8.3720930232558146</v>
      </c>
      <c r="O63" s="39"/>
      <c r="P63" s="38">
        <v>13.3</v>
      </c>
      <c r="Q63" s="34">
        <f t="shared" si="8"/>
        <v>13.301666666666669</v>
      </c>
      <c r="R63" s="9">
        <f t="shared" si="4"/>
        <v>-1.6666666666687036E-3</v>
      </c>
      <c r="T63" s="9">
        <f t="shared" si="5"/>
        <v>1.6666666666687036E-3</v>
      </c>
    </row>
    <row r="64" spans="1:20">
      <c r="A64">
        <v>56</v>
      </c>
      <c r="B64" s="124"/>
      <c r="C64" s="90" t="s">
        <v>83</v>
      </c>
      <c r="D64" s="91" t="s">
        <v>84</v>
      </c>
      <c r="E64" s="92" t="s">
        <v>82</v>
      </c>
      <c r="F64" s="77">
        <v>32.99</v>
      </c>
      <c r="G64" s="72">
        <v>35.979999999999997</v>
      </c>
      <c r="H64" s="105">
        <v>27.98</v>
      </c>
      <c r="I64" s="79">
        <v>28.9</v>
      </c>
      <c r="J64" s="108">
        <v>41.98</v>
      </c>
      <c r="K64" s="72">
        <v>34.97</v>
      </c>
      <c r="L64" s="46">
        <f t="shared" si="11"/>
        <v>27.98</v>
      </c>
      <c r="M64" s="42">
        <f t="shared" si="12"/>
        <v>41.98</v>
      </c>
      <c r="N64" s="63">
        <f t="shared" si="2"/>
        <v>50.035739814152976</v>
      </c>
      <c r="O64" s="39"/>
      <c r="P64" s="38">
        <v>33.799999999999997</v>
      </c>
      <c r="Q64" s="34">
        <f t="shared" si="8"/>
        <v>33.799999999999997</v>
      </c>
      <c r="R64" s="9">
        <f t="shared" si="4"/>
        <v>0</v>
      </c>
      <c r="T64" s="9">
        <f t="shared" si="5"/>
        <v>0</v>
      </c>
    </row>
    <row r="65" spans="1:20" ht="15" customHeight="1">
      <c r="A65">
        <v>57</v>
      </c>
      <c r="B65" s="124"/>
      <c r="C65" s="90" t="s">
        <v>43</v>
      </c>
      <c r="D65" s="91" t="s">
        <v>44</v>
      </c>
      <c r="E65" s="101" t="s">
        <v>82</v>
      </c>
      <c r="F65" s="77">
        <v>9.99</v>
      </c>
      <c r="G65" s="108">
        <v>11.99</v>
      </c>
      <c r="H65" s="69"/>
      <c r="I65" s="104">
        <v>8.9</v>
      </c>
      <c r="J65" s="72">
        <v>10.48</v>
      </c>
      <c r="K65" s="72">
        <v>10.99</v>
      </c>
      <c r="L65" s="41">
        <f t="shared" si="11"/>
        <v>8.9</v>
      </c>
      <c r="M65" s="42">
        <f t="shared" si="12"/>
        <v>11.99</v>
      </c>
      <c r="N65" s="63">
        <f t="shared" si="2"/>
        <v>34.719101123595493</v>
      </c>
      <c r="O65" s="39"/>
      <c r="P65" s="38">
        <v>10.47</v>
      </c>
      <c r="Q65" s="34">
        <f t="shared" si="8"/>
        <v>10.47</v>
      </c>
      <c r="R65" s="9">
        <f t="shared" si="4"/>
        <v>0</v>
      </c>
      <c r="T65" s="9">
        <f t="shared" si="5"/>
        <v>0</v>
      </c>
    </row>
    <row r="66" spans="1:20" ht="15.75" customHeight="1">
      <c r="A66">
        <v>58</v>
      </c>
      <c r="B66" s="124"/>
      <c r="C66" s="94" t="s">
        <v>141</v>
      </c>
      <c r="D66" s="102" t="s">
        <v>85</v>
      </c>
      <c r="E66" s="101" t="s">
        <v>142</v>
      </c>
      <c r="F66" s="77">
        <v>8.99</v>
      </c>
      <c r="G66" s="72"/>
      <c r="H66" s="105">
        <v>7.99</v>
      </c>
      <c r="I66" s="109">
        <v>9.9</v>
      </c>
      <c r="J66" s="72"/>
      <c r="K66" s="72"/>
      <c r="L66" s="38">
        <f t="shared" si="11"/>
        <v>7.99</v>
      </c>
      <c r="M66" s="42">
        <f t="shared" si="12"/>
        <v>9.9</v>
      </c>
      <c r="N66" s="63">
        <f t="shared" si="2"/>
        <v>23.904881101376716</v>
      </c>
      <c r="O66" s="39"/>
      <c r="P66" s="38">
        <v>8.9600000000000009</v>
      </c>
      <c r="Q66" s="34">
        <f t="shared" si="8"/>
        <v>8.9600000000000009</v>
      </c>
      <c r="R66" s="9">
        <f t="shared" si="4"/>
        <v>0</v>
      </c>
      <c r="T66" s="9">
        <f t="shared" si="5"/>
        <v>0</v>
      </c>
    </row>
    <row r="67" spans="1:20" ht="15.75" customHeight="1">
      <c r="A67">
        <v>59</v>
      </c>
      <c r="B67" s="124"/>
      <c r="C67" s="94" t="s">
        <v>146</v>
      </c>
      <c r="D67" s="94" t="s">
        <v>147</v>
      </c>
      <c r="E67" s="101" t="s">
        <v>67</v>
      </c>
      <c r="F67" s="110">
        <v>12.98</v>
      </c>
      <c r="G67" s="72">
        <v>8.99</v>
      </c>
      <c r="H67" s="69">
        <v>8.99</v>
      </c>
      <c r="I67" s="79">
        <v>9.99</v>
      </c>
      <c r="J67" s="72">
        <v>8.98</v>
      </c>
      <c r="K67" s="72">
        <v>9.89</v>
      </c>
      <c r="L67" s="38">
        <f t="shared" ref="L67:L68" si="16">MIN(F67:K67)</f>
        <v>8.98</v>
      </c>
      <c r="M67" s="42">
        <f t="shared" si="12"/>
        <v>12.98</v>
      </c>
      <c r="N67" s="63">
        <f t="shared" si="2"/>
        <v>44.543429844098</v>
      </c>
      <c r="O67" s="39"/>
      <c r="P67" s="38">
        <v>9.9700000000000006</v>
      </c>
      <c r="Q67" s="34">
        <f t="shared" si="8"/>
        <v>9.9700000000000006</v>
      </c>
      <c r="R67" s="9">
        <f t="shared" si="4"/>
        <v>0</v>
      </c>
      <c r="T67" s="9">
        <f t="shared" si="5"/>
        <v>0</v>
      </c>
    </row>
    <row r="68" spans="1:20" ht="15.75" customHeight="1" thickBot="1">
      <c r="A68">
        <v>60</v>
      </c>
      <c r="B68" s="125"/>
      <c r="C68" s="94" t="s">
        <v>148</v>
      </c>
      <c r="D68" s="94" t="s">
        <v>149</v>
      </c>
      <c r="E68" s="103" t="s">
        <v>150</v>
      </c>
      <c r="F68" s="88"/>
      <c r="G68" s="75">
        <v>4.8499999999999996</v>
      </c>
      <c r="H68" s="105">
        <v>2.99</v>
      </c>
      <c r="I68" s="89">
        <v>4.79</v>
      </c>
      <c r="J68" s="75">
        <v>5.49</v>
      </c>
      <c r="K68" s="75">
        <v>6.29</v>
      </c>
      <c r="L68" s="45">
        <f t="shared" si="16"/>
        <v>2.99</v>
      </c>
      <c r="M68" s="42">
        <f t="shared" si="12"/>
        <v>6.29</v>
      </c>
      <c r="N68" s="119">
        <f t="shared" si="2"/>
        <v>110.36789297658862</v>
      </c>
      <c r="O68" s="39"/>
      <c r="P68" s="38">
        <v>4.88</v>
      </c>
      <c r="Q68" s="34">
        <f t="shared" si="8"/>
        <v>4.8819999999999997</v>
      </c>
      <c r="R68" s="9">
        <f t="shared" si="4"/>
        <v>-1.9999999999997797E-3</v>
      </c>
      <c r="T68" s="9">
        <f t="shared" si="5"/>
        <v>1.9999999999997797E-3</v>
      </c>
    </row>
    <row r="69" spans="1:20" ht="16.5" thickBot="1">
      <c r="B69" s="71"/>
      <c r="C69" s="184" t="s">
        <v>103</v>
      </c>
      <c r="D69" s="185"/>
      <c r="E69" s="186"/>
      <c r="F69" s="36">
        <v>5</v>
      </c>
      <c r="G69" s="22">
        <v>12</v>
      </c>
      <c r="H69" s="56">
        <v>15</v>
      </c>
      <c r="I69" s="20">
        <v>9</v>
      </c>
      <c r="J69" s="20">
        <v>1</v>
      </c>
      <c r="K69" s="26">
        <v>12</v>
      </c>
      <c r="L69" s="167">
        <f>SUM(L9:L66)</f>
        <v>487.37999999999994</v>
      </c>
      <c r="M69" s="169">
        <f>SUM(M9:M66)</f>
        <v>649.88000000000034</v>
      </c>
      <c r="N69" s="171">
        <f>(M69*100/L69-100)/100</f>
        <v>0.33341540481759696</v>
      </c>
      <c r="P69" s="194">
        <f>SUM(P9:P68)</f>
        <v>581.48</v>
      </c>
      <c r="Q69" s="9">
        <f>SUM(Q9:Q68)</f>
        <v>580.62683333333337</v>
      </c>
      <c r="R69" s="9">
        <f t="shared" si="4"/>
        <v>0.85316666666665242</v>
      </c>
      <c r="T69" s="9">
        <f>SUM(T9:T68)</f>
        <v>-0.85316666666665686</v>
      </c>
    </row>
    <row r="70" spans="1:20" ht="16.5" thickBot="1">
      <c r="B70" s="71"/>
      <c r="C70" s="187" t="s">
        <v>104</v>
      </c>
      <c r="D70" s="188"/>
      <c r="E70" s="189"/>
      <c r="F70" s="52">
        <v>16</v>
      </c>
      <c r="G70" s="27">
        <v>8</v>
      </c>
      <c r="H70" s="50">
        <v>9</v>
      </c>
      <c r="I70" s="28">
        <v>6</v>
      </c>
      <c r="J70" s="28">
        <v>21</v>
      </c>
      <c r="K70" s="29">
        <v>6</v>
      </c>
      <c r="L70" s="168"/>
      <c r="M70" s="170"/>
      <c r="N70" s="172"/>
      <c r="P70" s="195"/>
      <c r="T70" s="9"/>
    </row>
    <row r="71" spans="1:20" ht="15.75" customHeight="1" thickBot="1">
      <c r="F71" s="33"/>
      <c r="I71" s="8"/>
    </row>
    <row r="72" spans="1:20">
      <c r="D72" s="202" t="s">
        <v>105</v>
      </c>
      <c r="E72" s="203"/>
      <c r="F72" s="203"/>
      <c r="G72" s="173" t="s">
        <v>106</v>
      </c>
      <c r="H72" s="174"/>
      <c r="I72" s="8"/>
      <c r="Q72" s="9" t="e">
        <f>#REF!-#REF!</f>
        <v>#REF!</v>
      </c>
    </row>
    <row r="73" spans="1:20">
      <c r="D73" s="204"/>
      <c r="E73" s="205"/>
      <c r="F73" s="205"/>
      <c r="G73" s="15" t="s">
        <v>107</v>
      </c>
      <c r="H73" s="51" t="s">
        <v>108</v>
      </c>
      <c r="I73" s="8"/>
    </row>
    <row r="74" spans="1:20" ht="18">
      <c r="D74" s="200" t="s">
        <v>92</v>
      </c>
      <c r="E74" s="201"/>
      <c r="F74" s="201"/>
      <c r="G74" s="16">
        <f>F$69</f>
        <v>5</v>
      </c>
      <c r="H74" s="53">
        <f>F70</f>
        <v>16</v>
      </c>
      <c r="I74" s="21"/>
    </row>
    <row r="75" spans="1:20" ht="18">
      <c r="D75" s="180" t="s">
        <v>96</v>
      </c>
      <c r="E75" s="181"/>
      <c r="F75" s="181"/>
      <c r="G75" s="47">
        <f>G69</f>
        <v>12</v>
      </c>
      <c r="H75" s="54">
        <f>G76</f>
        <v>15</v>
      </c>
      <c r="I75" s="8"/>
    </row>
    <row r="76" spans="1:20" ht="18">
      <c r="D76" s="178" t="s">
        <v>97</v>
      </c>
      <c r="E76" s="179"/>
      <c r="F76" s="179"/>
      <c r="G76" s="47">
        <f>H69</f>
        <v>15</v>
      </c>
      <c r="H76" s="53">
        <f>H70</f>
        <v>9</v>
      </c>
      <c r="I76" s="8"/>
    </row>
    <row r="77" spans="1:20" ht="18">
      <c r="D77" s="182" t="s">
        <v>123</v>
      </c>
      <c r="E77" s="183"/>
      <c r="F77" s="183"/>
      <c r="G77" s="16">
        <f>I69</f>
        <v>9</v>
      </c>
      <c r="H77" s="53">
        <f>I70</f>
        <v>6</v>
      </c>
      <c r="I77" s="23"/>
    </row>
    <row r="78" spans="1:20" ht="18">
      <c r="D78" s="196" t="s">
        <v>110</v>
      </c>
      <c r="E78" s="197"/>
      <c r="F78" s="197"/>
      <c r="G78" s="16">
        <f>J69</f>
        <v>1</v>
      </c>
      <c r="H78" s="53">
        <f>J70</f>
        <v>21</v>
      </c>
      <c r="I78" s="8"/>
    </row>
    <row r="79" spans="1:20" ht="18.75" thickBot="1">
      <c r="D79" s="198" t="s">
        <v>109</v>
      </c>
      <c r="E79" s="199"/>
      <c r="F79" s="199"/>
      <c r="G79" s="17">
        <f>K69</f>
        <v>12</v>
      </c>
      <c r="H79" s="53">
        <f>K70</f>
        <v>6</v>
      </c>
    </row>
    <row r="80" spans="1:20" s="30" customFormat="1" ht="18">
      <c r="B80"/>
      <c r="D80" s="57"/>
      <c r="E80" s="57"/>
      <c r="F80" s="57"/>
      <c r="G80" s="58"/>
      <c r="H80" s="59"/>
      <c r="I80" s="60"/>
      <c r="J80" s="19"/>
      <c r="K80" s="61"/>
      <c r="L80" s="43"/>
      <c r="M80" s="43"/>
    </row>
    <row r="81" spans="1:13" s="30" customFormat="1" ht="18">
      <c r="A81"/>
      <c r="B81"/>
      <c r="D81" s="57"/>
      <c r="E81" s="57"/>
      <c r="F81" s="57"/>
      <c r="G81" s="58"/>
      <c r="H81" s="59"/>
      <c r="I81" s="60"/>
      <c r="J81" s="19"/>
      <c r="K81" s="61"/>
      <c r="L81" s="43"/>
      <c r="M81" s="43"/>
    </row>
    <row r="82" spans="1:13" s="30" customFormat="1" ht="18">
      <c r="B82"/>
      <c r="D82" s="57"/>
      <c r="E82" s="57"/>
      <c r="F82" s="57"/>
      <c r="G82" s="58"/>
      <c r="H82" s="59"/>
      <c r="I82" s="60"/>
      <c r="J82" s="19"/>
      <c r="K82" s="61"/>
      <c r="L82" s="43"/>
      <c r="M82" s="43"/>
    </row>
    <row r="83" spans="1:13" s="30" customFormat="1" ht="18">
      <c r="D83" s="57"/>
      <c r="E83" s="57"/>
      <c r="F83" s="57"/>
      <c r="G83" s="58"/>
      <c r="H83" s="59"/>
      <c r="I83" s="60"/>
      <c r="J83" s="19"/>
      <c r="K83" s="61"/>
      <c r="L83" s="43"/>
      <c r="M83" s="43"/>
    </row>
    <row r="84" spans="1:13" s="30" customFormat="1" ht="18">
      <c r="D84" s="57"/>
      <c r="E84" s="57"/>
      <c r="F84" s="57"/>
      <c r="G84" s="58"/>
      <c r="H84" s="59"/>
      <c r="I84" s="60"/>
      <c r="J84" s="19"/>
      <c r="K84" s="61"/>
      <c r="L84" s="43"/>
      <c r="M84" s="43"/>
    </row>
    <row r="100" spans="3:10">
      <c r="I100" s="40"/>
    </row>
    <row r="101" spans="3:10">
      <c r="I101" s="40"/>
    </row>
    <row r="102" spans="3:10">
      <c r="I102" s="40"/>
    </row>
    <row r="103" spans="3:10">
      <c r="I103" s="40"/>
    </row>
    <row r="104" spans="3:10">
      <c r="I104" s="40"/>
    </row>
    <row r="105" spans="3:10">
      <c r="I105" s="40"/>
    </row>
    <row r="106" spans="3:10">
      <c r="I106" s="40"/>
    </row>
    <row r="107" spans="3:10">
      <c r="I107" s="40"/>
    </row>
    <row r="108" spans="3:10">
      <c r="D108" s="66" t="s">
        <v>113</v>
      </c>
      <c r="E108" s="66"/>
      <c r="F108" s="66"/>
      <c r="G108" s="67"/>
    </row>
    <row r="109" spans="3:10">
      <c r="C109" s="5" t="s">
        <v>114</v>
      </c>
    </row>
    <row r="110" spans="3:10" ht="15.75" thickBot="1">
      <c r="C110" s="6"/>
    </row>
    <row r="111" spans="3:10">
      <c r="C111" s="164" t="s">
        <v>125</v>
      </c>
      <c r="D111" s="165"/>
      <c r="E111" s="165"/>
      <c r="F111" s="165"/>
      <c r="G111" s="165"/>
      <c r="H111" s="166"/>
      <c r="I111" s="31"/>
      <c r="J111" s="31"/>
    </row>
    <row r="112" spans="3:10">
      <c r="C112" s="175" t="s">
        <v>126</v>
      </c>
      <c r="D112" s="176"/>
      <c r="E112" s="176"/>
      <c r="F112" s="176"/>
      <c r="G112" s="176"/>
      <c r="H112" s="177"/>
      <c r="I112" s="32"/>
      <c r="J112" s="32"/>
    </row>
    <row r="113" spans="3:8">
      <c r="C113" s="156" t="s">
        <v>152</v>
      </c>
      <c r="D113" s="157"/>
      <c r="E113" s="157"/>
      <c r="F113" s="157"/>
      <c r="G113" s="157"/>
      <c r="H113" s="158"/>
    </row>
    <row r="114" spans="3:8">
      <c r="C114" s="156" t="s">
        <v>153</v>
      </c>
      <c r="D114" s="157"/>
      <c r="E114" s="157"/>
      <c r="F114" s="157"/>
      <c r="G114" s="157"/>
      <c r="H114" s="158"/>
    </row>
    <row r="115" spans="3:8">
      <c r="C115" s="159" t="s">
        <v>118</v>
      </c>
      <c r="D115" s="160"/>
      <c r="E115" s="160"/>
      <c r="F115" s="160"/>
      <c r="G115" s="160"/>
      <c r="H115" s="161"/>
    </row>
    <row r="116" spans="3:8">
      <c r="C116" s="159" t="s">
        <v>115</v>
      </c>
      <c r="D116" s="160"/>
      <c r="E116" s="160"/>
      <c r="F116" s="160"/>
      <c r="G116" s="160"/>
      <c r="H116" s="161"/>
    </row>
  </sheetData>
  <sortState ref="C96:G100">
    <sortCondition ref="C96:C100"/>
  </sortState>
  <mergeCells count="40">
    <mergeCell ref="P5:P6"/>
    <mergeCell ref="P7:P8"/>
    <mergeCell ref="P69:P70"/>
    <mergeCell ref="D78:F78"/>
    <mergeCell ref="D79:F79"/>
    <mergeCell ref="D74:F74"/>
    <mergeCell ref="D72:F73"/>
    <mergeCell ref="M5:M7"/>
    <mergeCell ref="C113:H113"/>
    <mergeCell ref="C114:H114"/>
    <mergeCell ref="C115:H115"/>
    <mergeCell ref="C116:H116"/>
    <mergeCell ref="N5:N7"/>
    <mergeCell ref="C111:H111"/>
    <mergeCell ref="L69:L70"/>
    <mergeCell ref="M69:M70"/>
    <mergeCell ref="N69:N70"/>
    <mergeCell ref="G72:H72"/>
    <mergeCell ref="C112:H112"/>
    <mergeCell ref="D76:F76"/>
    <mergeCell ref="D75:F75"/>
    <mergeCell ref="D77:F77"/>
    <mergeCell ref="C69:E69"/>
    <mergeCell ref="C70:E70"/>
    <mergeCell ref="B43:B62"/>
    <mergeCell ref="B63:B68"/>
    <mergeCell ref="B9:B42"/>
    <mergeCell ref="C1:E4"/>
    <mergeCell ref="L5:L7"/>
    <mergeCell ref="B6:B8"/>
    <mergeCell ref="K6:K7"/>
    <mergeCell ref="J6:J7"/>
    <mergeCell ref="D5:D8"/>
    <mergeCell ref="F5:K5"/>
    <mergeCell ref="C5:C8"/>
    <mergeCell ref="E5:E8"/>
    <mergeCell ref="F6:F7"/>
    <mergeCell ref="G6:G7"/>
    <mergeCell ref="H6:H7"/>
    <mergeCell ref="I6:I7"/>
  </mergeCells>
  <phoneticPr fontId="17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5"/>
  <sheetViews>
    <sheetView workbookViewId="0">
      <selection activeCell="G14" sqref="G14"/>
    </sheetView>
  </sheetViews>
  <sheetFormatPr defaultRowHeight="15"/>
  <cols>
    <col min="2" max="2" width="31.42578125" bestFit="1" customWidth="1"/>
    <col min="3" max="3" width="31.85546875" bestFit="1" customWidth="1"/>
    <col min="4" max="4" width="44.28515625" bestFit="1" customWidth="1"/>
    <col min="5" max="5" width="17.28515625" bestFit="1" customWidth="1"/>
  </cols>
  <sheetData>
    <row r="2" spans="1:5" ht="20.25">
      <c r="B2" s="210" t="s">
        <v>154</v>
      </c>
      <c r="C2" s="211"/>
      <c r="D2" s="211"/>
      <c r="E2" s="211"/>
    </row>
    <row r="4" spans="1:5">
      <c r="A4" s="212" t="s">
        <v>122</v>
      </c>
      <c r="B4" s="213"/>
      <c r="C4" s="214"/>
      <c r="D4" s="221" t="s">
        <v>121</v>
      </c>
      <c r="E4" s="224" t="s">
        <v>117</v>
      </c>
    </row>
    <row r="5" spans="1:5">
      <c r="A5" s="215"/>
      <c r="B5" s="216"/>
      <c r="C5" s="217"/>
      <c r="D5" s="222"/>
      <c r="E5" s="225"/>
    </row>
    <row r="6" spans="1:5">
      <c r="A6" s="215"/>
      <c r="B6" s="216"/>
      <c r="C6" s="217"/>
      <c r="D6" s="222"/>
      <c r="E6" s="225"/>
    </row>
    <row r="7" spans="1:5">
      <c r="A7" s="218"/>
      <c r="B7" s="219"/>
      <c r="C7" s="220"/>
      <c r="D7" s="223"/>
      <c r="E7" s="226"/>
    </row>
    <row r="8" spans="1:5">
      <c r="A8" s="10">
        <v>1</v>
      </c>
      <c r="B8" s="111" t="s">
        <v>152</v>
      </c>
      <c r="C8" s="112"/>
      <c r="D8" s="112" t="s">
        <v>155</v>
      </c>
      <c r="E8" s="112" t="s">
        <v>156</v>
      </c>
    </row>
    <row r="9" spans="1:5">
      <c r="A9" s="10">
        <v>2</v>
      </c>
      <c r="B9" s="227" t="s">
        <v>153</v>
      </c>
      <c r="C9" s="228"/>
      <c r="D9" s="112" t="s">
        <v>155</v>
      </c>
      <c r="E9" s="112" t="s">
        <v>156</v>
      </c>
    </row>
    <row r="10" spans="1:5">
      <c r="A10" s="10">
        <v>3</v>
      </c>
      <c r="B10" s="113" t="s">
        <v>118</v>
      </c>
      <c r="C10" s="114"/>
      <c r="D10" s="112" t="s">
        <v>155</v>
      </c>
      <c r="E10" s="112" t="s">
        <v>157</v>
      </c>
    </row>
    <row r="11" spans="1:5">
      <c r="A11" s="10">
        <v>4</v>
      </c>
      <c r="B11" s="208" t="s">
        <v>115</v>
      </c>
      <c r="C11" s="209"/>
      <c r="D11" s="112" t="s">
        <v>155</v>
      </c>
      <c r="E11" s="112" t="s">
        <v>157</v>
      </c>
    </row>
    <row r="15" spans="1:5">
      <c r="D15" s="70"/>
    </row>
  </sheetData>
  <mergeCells count="6">
    <mergeCell ref="B11:C11"/>
    <mergeCell ref="B2:E2"/>
    <mergeCell ref="A4:C7"/>
    <mergeCell ref="D4:D7"/>
    <mergeCell ref="E4:E7"/>
    <mergeCell ref="B9:C9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BASE</vt:lpstr>
      <vt:lpstr>PESQUISADORES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Acir Bacõn</dc:creator>
  <cp:lastModifiedBy>jose.balan</cp:lastModifiedBy>
  <dcterms:created xsi:type="dcterms:W3CDTF">2021-11-22T00:35:10Z</dcterms:created>
  <dcterms:modified xsi:type="dcterms:W3CDTF">2024-05-27T16:29:16Z</dcterms:modified>
</cp:coreProperties>
</file>